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Michael\_ETUDES\44_DREETS_2021\GT Mandataires Judiciaires\Données\DREETS\2022-06-17\"/>
    </mc:Choice>
  </mc:AlternateContent>
  <xr:revisionPtr revIDLastSave="0" documentId="13_ncr:1_{4D4FF728-548B-4E6E-ADE2-A2175DCB863E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C23" i="1"/>
  <c r="E13" i="1"/>
  <c r="E16" i="1"/>
  <c r="E15" i="1"/>
  <c r="E14" i="1"/>
  <c r="E12" i="1"/>
  <c r="E23" i="1" s="1"/>
  <c r="F16" i="1" l="1"/>
  <c r="E25" i="1"/>
  <c r="F12" i="1" s="1"/>
  <c r="G12" i="1"/>
  <c r="H12" i="1" s="1"/>
  <c r="G17" i="1"/>
  <c r="H17" i="1" s="1"/>
  <c r="G16" i="1"/>
  <c r="H16" i="1" s="1"/>
  <c r="G22" i="1"/>
  <c r="H22" i="1" s="1"/>
  <c r="G15" i="1"/>
  <c r="H15" i="1" s="1"/>
  <c r="G14" i="1"/>
  <c r="H14" i="1" s="1"/>
  <c r="G21" i="1"/>
  <c r="H21" i="1" s="1"/>
  <c r="G13" i="1"/>
  <c r="H13" i="1" s="1"/>
  <c r="F10" i="1"/>
  <c r="E10" i="1"/>
  <c r="D10" i="1"/>
  <c r="C10" i="1"/>
  <c r="G18" i="1" l="1"/>
  <c r="H18" i="1" s="1"/>
  <c r="F22" i="1"/>
  <c r="F17" i="1"/>
  <c r="F18" i="1"/>
  <c r="F21" i="1"/>
  <c r="F19" i="1"/>
  <c r="F20" i="1"/>
  <c r="F14" i="1"/>
  <c r="F15" i="1"/>
  <c r="G19" i="1"/>
  <c r="H19" i="1" s="1"/>
  <c r="G20" i="1"/>
  <c r="H20" i="1" s="1"/>
  <c r="F13" i="1"/>
  <c r="F23" i="1" s="1"/>
</calcChain>
</file>

<file path=xl/sharedStrings.xml><?xml version="1.0" encoding="utf-8"?>
<sst xmlns="http://schemas.openxmlformats.org/spreadsheetml/2006/main" count="24" uniqueCount="22">
  <si>
    <t>Lieu de vie</t>
  </si>
  <si>
    <t>Domicile</t>
  </si>
  <si>
    <t>Etablissement</t>
  </si>
  <si>
    <t>Mandataires individuels</t>
  </si>
  <si>
    <t>Services</t>
  </si>
  <si>
    <t>En nombre</t>
  </si>
  <si>
    <t>En %</t>
  </si>
  <si>
    <t>Niveau de ressources</t>
  </si>
  <si>
    <t>O-AAH</t>
  </si>
  <si>
    <t xml:space="preserve">Indicateurs sur les personnes protégées </t>
  </si>
  <si>
    <t>Source MI : agrégation régionale bilan MI 2021 et besoins 2022</t>
  </si>
  <si>
    <t>AAH-SMIC brut</t>
  </si>
  <si>
    <t>1,2 SMIC brut à 1,4 SMIC brut</t>
  </si>
  <si>
    <t>1,4 SMIC brut à 1,6 SMIC brut</t>
  </si>
  <si>
    <t>1,6 SMIC brut à 1,8 SMIC brut</t>
  </si>
  <si>
    <t>1,8 SMIC brut à 2 SMIC brut</t>
  </si>
  <si>
    <t>4 SMIC brut à 6 SMIC brut</t>
  </si>
  <si>
    <t>&gt; à 6 SMIC brut</t>
  </si>
  <si>
    <t>SMIC brut -1,2 SMIC brut</t>
  </si>
  <si>
    <t>2 SMIC brut à 2,5 SMIC brut</t>
  </si>
  <si>
    <t>2,5 SMIC brut à 4 SMIC brut</t>
  </si>
  <si>
    <t>Source SMJPM : indicateurs d'activité joint à l'instruction budgétaire du 7-04-2022 (lieu de vie) et agrégation régionale BP 2022 des SMJPM au 31-12-2021 extraite d'e-FSM (ressources)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</si>
</sst>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F_-;\-* #,##0.00\ _F_-;_-* &quot;-&quot;??\ _F_-;_-@_-"/>
    <numFmt numFmtId="165" formatCode="_-* #,##0.00\ [$€]_-;\-* #,##0.00\ [$€]_-;_-* &quot;-&quot;??\ [$€]_-;_-@_-"/>
    <numFmt numFmtId="166" formatCode="_-* #,##0.00\ [$€]_-;\-* #,##0.00\ [$€]_-;_-* \-??\ [$€]_-;_-@_-"/>
    <numFmt numFmtId="167" formatCode="_-* #,##0.00\ _F_-;\-* #,##0.00\ _F_-;_-* \-??\ _F_-;_-@_-"/>
    <numFmt numFmtId="168" formatCode="0\ %"/>
    <numFmt numFmtId="169" formatCode="0.0%"/>
    <numFmt numFmtId="170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</cellStyleXfs>
  <cellXfs count="46">
    <xf numFmtId="0" fontId="0" fillId="0" borderId="0" xfId="0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2" borderId="5" xfId="0" applyFill="1" applyBorder="1" applyAlignment="1"/>
    <xf numFmtId="0" fontId="0" fillId="2" borderId="6" xfId="0" applyFill="1" applyBorder="1" applyAlignment="1"/>
    <xf numFmtId="0" fontId="0" fillId="0" borderId="1" xfId="0" applyBorder="1"/>
    <xf numFmtId="0" fontId="4" fillId="0" borderId="3" xfId="14" applyFont="1" applyFill="1" applyBorder="1" applyAlignment="1" applyProtection="1">
      <alignment horizontal="left" vertical="center" wrapText="1"/>
    </xf>
    <xf numFmtId="0" fontId="4" fillId="0" borderId="1" xfId="14" applyFont="1" applyFill="1" applyBorder="1" applyAlignment="1" applyProtection="1">
      <alignment horizontal="left" vertical="center" wrapText="1"/>
    </xf>
    <xf numFmtId="0" fontId="4" fillId="0" borderId="1" xfId="15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/>
    <xf numFmtId="0" fontId="4" fillId="0" borderId="0" xfId="14" applyFont="1" applyFill="1" applyBorder="1" applyAlignment="1" applyProtection="1">
      <alignment horizontal="left" vertical="center" wrapText="1"/>
    </xf>
    <xf numFmtId="3" fontId="0" fillId="0" borderId="7" xfId="0" applyNumberFormat="1" applyBorder="1"/>
    <xf numFmtId="3" fontId="0" fillId="2" borderId="5" xfId="0" applyNumberFormat="1" applyFill="1" applyBorder="1" applyAlignment="1"/>
    <xf numFmtId="10" fontId="0" fillId="0" borderId="0" xfId="0" applyNumberFormat="1"/>
    <xf numFmtId="9" fontId="0" fillId="0" borderId="8" xfId="0" applyNumberFormat="1" applyBorder="1" applyAlignment="1">
      <alignment horizontal="right"/>
    </xf>
    <xf numFmtId="0" fontId="0" fillId="2" borderId="8" xfId="0" applyFill="1" applyBorder="1" applyAlignment="1">
      <alignment horizontal="right"/>
    </xf>
    <xf numFmtId="169" fontId="0" fillId="0" borderId="8" xfId="0" applyNumberFormat="1" applyBorder="1" applyAlignment="1">
      <alignment horizontal="right"/>
    </xf>
    <xf numFmtId="9" fontId="1" fillId="3" borderId="8" xfId="0" applyNumberFormat="1" applyFont="1" applyFill="1" applyBorder="1" applyAlignment="1">
      <alignment horizontal="right"/>
    </xf>
    <xf numFmtId="3" fontId="1" fillId="3" borderId="7" xfId="0" applyNumberFormat="1" applyFont="1" applyFill="1" applyBorder="1"/>
    <xf numFmtId="0" fontId="1" fillId="0" borderId="13" xfId="0" applyFont="1" applyBorder="1" applyAlignment="1">
      <alignment horizontal="center"/>
    </xf>
    <xf numFmtId="0" fontId="0" fillId="2" borderId="14" xfId="0" applyFill="1" applyBorder="1" applyAlignment="1"/>
    <xf numFmtId="169" fontId="0" fillId="0" borderId="13" xfId="0" applyNumberFormat="1" applyBorder="1"/>
    <xf numFmtId="169" fontId="1" fillId="3" borderId="13" xfId="0" applyNumberFormat="1" applyFont="1" applyFill="1" applyBorder="1"/>
    <xf numFmtId="0" fontId="0" fillId="2" borderId="13" xfId="0" applyFill="1" applyBorder="1" applyAlignment="1"/>
    <xf numFmtId="2" fontId="0" fillId="0" borderId="0" xfId="0" applyNumberFormat="1"/>
    <xf numFmtId="170" fontId="0" fillId="0" borderId="0" xfId="0" applyNumberFormat="1"/>
    <xf numFmtId="1" fontId="0" fillId="0" borderId="0" xfId="0" applyNumberFormat="1"/>
    <xf numFmtId="3" fontId="6" fillId="0" borderId="0" xfId="0" applyNumberFormat="1" applyFont="1"/>
    <xf numFmtId="3" fontId="0" fillId="0" borderId="0" xfId="0" applyNumberFormat="1" applyBorder="1"/>
    <xf numFmtId="169" fontId="0" fillId="0" borderId="0" xfId="0" applyNumberFormat="1" applyBorder="1" applyAlignment="1">
      <alignment horizontal="right"/>
    </xf>
    <xf numFmtId="169" fontId="0" fillId="0" borderId="0" xfId="0" applyNumberFormat="1" applyBorder="1"/>
    <xf numFmtId="0" fontId="4" fillId="0" borderId="16" xfId="14" applyFont="1" applyFill="1" applyBorder="1" applyAlignment="1" applyProtection="1">
      <alignment horizontal="left" vertical="center" wrapText="1"/>
    </xf>
    <xf numFmtId="3" fontId="0" fillId="0" borderId="17" xfId="0" applyNumberFormat="1" applyBorder="1"/>
    <xf numFmtId="169" fontId="0" fillId="0" borderId="18" xfId="0" applyNumberFormat="1" applyBorder="1" applyAlignment="1">
      <alignment horizontal="right"/>
    </xf>
    <xf numFmtId="169" fontId="0" fillId="0" borderId="19" xfId="0" applyNumberFormat="1" applyBorder="1"/>
    <xf numFmtId="0" fontId="4" fillId="0" borderId="20" xfId="14" applyFont="1" applyFill="1" applyBorder="1" applyAlignment="1" applyProtection="1">
      <alignment horizontal="left" vertical="center" wrapText="1"/>
    </xf>
    <xf numFmtId="3" fontId="1" fillId="3" borderId="11" xfId="0" applyNumberFormat="1" applyFont="1" applyFill="1" applyBorder="1"/>
    <xf numFmtId="9" fontId="1" fillId="3" borderId="21" xfId="0" applyNumberFormat="1" applyFont="1" applyFill="1" applyBorder="1"/>
    <xf numFmtId="9" fontId="1" fillId="3" borderId="15" xfId="0" applyNumberFormat="1" applyFont="1" applyFill="1" applyBorder="1"/>
    <xf numFmtId="0" fontId="4" fillId="0" borderId="0" xfId="14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2">
    <cellStyle name="Euro" xfId="2" xr:uid="{00000000-0005-0000-0000-000000000000}"/>
    <cellStyle name="Euro 2" xfId="3" xr:uid="{00000000-0005-0000-0000-000001000000}"/>
    <cellStyle name="Euro 2 2" xfId="4" xr:uid="{00000000-0005-0000-0000-000002000000}"/>
    <cellStyle name="Euro 3" xfId="5" xr:uid="{00000000-0005-0000-0000-000003000000}"/>
    <cellStyle name="Milliers 2" xfId="7" xr:uid="{00000000-0005-0000-0000-000004000000}"/>
    <cellStyle name="Milliers 2 2" xfId="8" xr:uid="{00000000-0005-0000-0000-000005000000}"/>
    <cellStyle name="Milliers 3" xfId="9" xr:uid="{00000000-0005-0000-0000-000006000000}"/>
    <cellStyle name="Milliers 3 2" xfId="10" xr:uid="{00000000-0005-0000-0000-000007000000}"/>
    <cellStyle name="Milliers 4" xfId="11" xr:uid="{00000000-0005-0000-0000-000008000000}"/>
    <cellStyle name="Milliers 4 2" xfId="12" xr:uid="{00000000-0005-0000-0000-000009000000}"/>
    <cellStyle name="Milliers 5" xfId="13" xr:uid="{00000000-0005-0000-0000-00000A000000}"/>
    <cellStyle name="Milliers 6" xfId="6" xr:uid="{00000000-0005-0000-0000-00000B000000}"/>
    <cellStyle name="Normal" xfId="0" builtinId="0"/>
    <cellStyle name="Normal 2" xfId="14" xr:uid="{00000000-0005-0000-0000-00000D000000}"/>
    <cellStyle name="Normal 3" xfId="1" xr:uid="{00000000-0005-0000-0000-00000E000000}"/>
    <cellStyle name="Normal_PAGE6-1" xfId="15" xr:uid="{00000000-0005-0000-0000-00000F000000}"/>
    <cellStyle name="Pourcentage 2" xfId="17" xr:uid="{00000000-0005-0000-0000-000010000000}"/>
    <cellStyle name="Pourcentage 2 2" xfId="18" xr:uid="{00000000-0005-0000-0000-000011000000}"/>
    <cellStyle name="Pourcentage 3" xfId="19" xr:uid="{00000000-0005-0000-0000-000012000000}"/>
    <cellStyle name="Pourcentage 3 2" xfId="20" xr:uid="{00000000-0005-0000-0000-000013000000}"/>
    <cellStyle name="Pourcentage 4" xfId="21" xr:uid="{00000000-0005-0000-0000-000014000000}"/>
    <cellStyle name="Pourcentage 5" xfId="16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8"/>
  <sheetViews>
    <sheetView tabSelected="1" workbookViewId="0">
      <selection activeCell="K20" sqref="K20"/>
    </sheetView>
  </sheetViews>
  <sheetFormatPr baseColWidth="10" defaultRowHeight="15"/>
  <cols>
    <col min="1" max="1" width="7.140625" customWidth="1"/>
    <col min="2" max="2" width="33.7109375" customWidth="1"/>
    <col min="3" max="6" width="12.5703125" customWidth="1"/>
  </cols>
  <sheetData>
    <row r="2" spans="2:8" ht="21">
      <c r="B2" s="40" t="s">
        <v>9</v>
      </c>
      <c r="C2" s="40"/>
      <c r="D2" s="40"/>
      <c r="E2" s="40"/>
      <c r="F2" s="40"/>
    </row>
    <row r="4" spans="2:8" ht="15.75" thickBot="1"/>
    <row r="5" spans="2:8">
      <c r="B5" s="44"/>
      <c r="C5" s="41" t="s">
        <v>3</v>
      </c>
      <c r="D5" s="42"/>
      <c r="E5" s="41" t="s">
        <v>4</v>
      </c>
      <c r="F5" s="43"/>
    </row>
    <row r="6" spans="2:8">
      <c r="B6" s="45"/>
      <c r="C6" s="1" t="s">
        <v>5</v>
      </c>
      <c r="D6" s="2" t="s">
        <v>6</v>
      </c>
      <c r="E6" s="1" t="s">
        <v>5</v>
      </c>
      <c r="F6" s="19" t="s">
        <v>6</v>
      </c>
    </row>
    <row r="7" spans="2:8">
      <c r="B7" s="9" t="s">
        <v>0</v>
      </c>
      <c r="C7" s="3"/>
      <c r="D7" s="4"/>
      <c r="E7" s="3"/>
      <c r="F7" s="20"/>
    </row>
    <row r="8" spans="2:8">
      <c r="B8" s="5" t="s">
        <v>1</v>
      </c>
      <c r="C8" s="11">
        <v>3387</v>
      </c>
      <c r="D8" s="14">
        <v>0.66</v>
      </c>
      <c r="E8" s="11">
        <v>15804</v>
      </c>
      <c r="F8" s="21">
        <v>0.68799999999999994</v>
      </c>
    </row>
    <row r="9" spans="2:8">
      <c r="B9" s="5" t="s">
        <v>2</v>
      </c>
      <c r="C9" s="11">
        <v>1748</v>
      </c>
      <c r="D9" s="14">
        <v>0.34</v>
      </c>
      <c r="E9" s="11">
        <v>7167</v>
      </c>
      <c r="F9" s="21">
        <v>0.312</v>
      </c>
    </row>
    <row r="10" spans="2:8">
      <c r="B10" s="5"/>
      <c r="C10" s="18">
        <f>SUM(C8:C9)</f>
        <v>5135</v>
      </c>
      <c r="D10" s="17">
        <f>SUM(D8:D9)</f>
        <v>1</v>
      </c>
      <c r="E10" s="18">
        <f>SUM(E8:E9)</f>
        <v>22971</v>
      </c>
      <c r="F10" s="22">
        <f>SUM(F8:F9)</f>
        <v>1</v>
      </c>
      <c r="H10">
        <v>94</v>
      </c>
    </row>
    <row r="11" spans="2:8">
      <c r="B11" s="9" t="s">
        <v>7</v>
      </c>
      <c r="C11" s="12"/>
      <c r="D11" s="15"/>
      <c r="E11" s="12"/>
      <c r="F11" s="23"/>
    </row>
    <row r="12" spans="2:8">
      <c r="B12" s="6" t="s">
        <v>8</v>
      </c>
      <c r="C12" s="11">
        <v>1253</v>
      </c>
      <c r="D12" s="16">
        <v>0.24399999999999999</v>
      </c>
      <c r="E12" s="11">
        <f>7628+31</f>
        <v>7659</v>
      </c>
      <c r="F12" s="21">
        <f>E12/E$25</f>
        <v>0.33342039963432152</v>
      </c>
      <c r="G12" s="24">
        <f>E12*100/E$25</f>
        <v>33.342039963432157</v>
      </c>
      <c r="H12" s="26">
        <f>H$10*G12/100</f>
        <v>31.341517565626226</v>
      </c>
    </row>
    <row r="13" spans="2:8">
      <c r="B13" s="7" t="s">
        <v>11</v>
      </c>
      <c r="C13" s="11">
        <v>2489</v>
      </c>
      <c r="D13" s="16">
        <v>0.48499999999999999</v>
      </c>
      <c r="E13" s="11">
        <f>12797+54</f>
        <v>12851</v>
      </c>
      <c r="F13" s="21">
        <f>E13/E$25</f>
        <v>0.55944451699969522</v>
      </c>
      <c r="G13" s="24">
        <f t="shared" ref="G13:G22" si="0">E13*100/E$25</f>
        <v>55.944451699969527</v>
      </c>
      <c r="H13" s="26">
        <f t="shared" ref="H13:H22" si="1">H$10*G13/100</f>
        <v>52.587784597971357</v>
      </c>
    </row>
    <row r="14" spans="2:8">
      <c r="B14" s="7" t="s">
        <v>18</v>
      </c>
      <c r="C14" s="11">
        <v>496</v>
      </c>
      <c r="D14" s="16">
        <v>9.7000000000000003E-2</v>
      </c>
      <c r="E14" s="11">
        <f>1421+6</f>
        <v>1427</v>
      </c>
      <c r="F14" s="21">
        <f t="shared" ref="F14:F22" si="2">E14/E$25</f>
        <v>6.2121805755082499E-2</v>
      </c>
      <c r="G14" s="24">
        <f t="shared" si="0"/>
        <v>6.2121805755082491</v>
      </c>
      <c r="H14" s="26">
        <f t="shared" si="1"/>
        <v>5.8394497409777548</v>
      </c>
    </row>
    <row r="15" spans="2:8">
      <c r="B15" s="7" t="s">
        <v>12</v>
      </c>
      <c r="C15" s="11">
        <v>308</v>
      </c>
      <c r="D15" s="16">
        <v>0.06</v>
      </c>
      <c r="E15" s="11">
        <f>562+2</f>
        <v>564</v>
      </c>
      <c r="F15" s="21">
        <f t="shared" si="2"/>
        <v>2.4552696878673109E-2</v>
      </c>
      <c r="G15" s="24">
        <f t="shared" si="0"/>
        <v>2.455269687867311</v>
      </c>
      <c r="H15" s="26">
        <f t="shared" si="1"/>
        <v>2.3079535065952723</v>
      </c>
    </row>
    <row r="16" spans="2:8">
      <c r="B16" s="8" t="s">
        <v>13</v>
      </c>
      <c r="C16" s="11">
        <v>173</v>
      </c>
      <c r="D16" s="16">
        <v>3.4000000000000002E-2</v>
      </c>
      <c r="E16" s="11">
        <f>217+1</f>
        <v>218</v>
      </c>
      <c r="F16" s="21">
        <f t="shared" si="2"/>
        <v>9.4902268077140736E-3</v>
      </c>
      <c r="G16" s="24">
        <f t="shared" si="0"/>
        <v>0.94902268077140739</v>
      </c>
      <c r="H16" s="26">
        <f t="shared" si="1"/>
        <v>0.89208131992512296</v>
      </c>
    </row>
    <row r="17" spans="2:8">
      <c r="B17" s="8" t="s">
        <v>14</v>
      </c>
      <c r="C17" s="11">
        <v>113</v>
      </c>
      <c r="D17" s="16">
        <v>2.1999999999999999E-2</v>
      </c>
      <c r="E17" s="11">
        <v>94</v>
      </c>
      <c r="F17" s="21">
        <f t="shared" si="2"/>
        <v>4.0921161464455178E-3</v>
      </c>
      <c r="G17" s="24">
        <f t="shared" si="0"/>
        <v>0.4092116146445518</v>
      </c>
      <c r="H17" s="26">
        <f t="shared" si="1"/>
        <v>0.38465891776587868</v>
      </c>
    </row>
    <row r="18" spans="2:8">
      <c r="B18" s="7" t="s">
        <v>15</v>
      </c>
      <c r="C18" s="11">
        <v>80</v>
      </c>
      <c r="D18" s="16">
        <v>1.6E-2</v>
      </c>
      <c r="E18" s="11">
        <v>53</v>
      </c>
      <c r="F18" s="21">
        <f t="shared" si="2"/>
        <v>2.3072569761873668E-3</v>
      </c>
      <c r="G18" s="24">
        <f t="shared" si="0"/>
        <v>0.23072569761873668</v>
      </c>
      <c r="H18" s="26">
        <f t="shared" si="1"/>
        <v>0.21688215576161249</v>
      </c>
    </row>
    <row r="19" spans="2:8">
      <c r="B19" s="7" t="s">
        <v>19</v>
      </c>
      <c r="C19" s="11">
        <v>117</v>
      </c>
      <c r="D19" s="16">
        <v>2.3E-2</v>
      </c>
      <c r="E19" s="11">
        <v>59</v>
      </c>
      <c r="F19" s="21">
        <f t="shared" si="2"/>
        <v>2.5684558791519742E-3</v>
      </c>
      <c r="G19" s="24">
        <f t="shared" si="0"/>
        <v>0.2568455879151974</v>
      </c>
      <c r="H19" s="26">
        <f t="shared" si="1"/>
        <v>0.24143485264028555</v>
      </c>
    </row>
    <row r="20" spans="2:8">
      <c r="B20" s="7" t="s">
        <v>20</v>
      </c>
      <c r="C20" s="11">
        <v>72</v>
      </c>
      <c r="D20" s="16">
        <v>1.4E-2</v>
      </c>
      <c r="E20" s="11">
        <v>32</v>
      </c>
      <c r="F20" s="21">
        <f t="shared" si="2"/>
        <v>1.3930608158112402E-3</v>
      </c>
      <c r="G20" s="24">
        <f t="shared" si="0"/>
        <v>0.13930608158112404</v>
      </c>
      <c r="H20" s="26">
        <f t="shared" si="1"/>
        <v>0.1309477166862566</v>
      </c>
    </row>
    <row r="21" spans="2:8">
      <c r="B21" s="7" t="s">
        <v>16</v>
      </c>
      <c r="C21" s="11">
        <v>21</v>
      </c>
      <c r="D21" s="16">
        <v>4.0000000000000001E-3</v>
      </c>
      <c r="E21" s="11">
        <v>7</v>
      </c>
      <c r="F21" s="21">
        <f t="shared" si="2"/>
        <v>3.0473205345870881E-4</v>
      </c>
      <c r="G21" s="24">
        <f t="shared" si="0"/>
        <v>3.047320534587088E-2</v>
      </c>
      <c r="H21" s="26">
        <f t="shared" si="1"/>
        <v>2.8644813025118628E-2</v>
      </c>
    </row>
    <row r="22" spans="2:8">
      <c r="B22" s="31" t="s">
        <v>17</v>
      </c>
      <c r="C22" s="32">
        <v>13</v>
      </c>
      <c r="D22" s="33">
        <v>3.0000000000000001E-3</v>
      </c>
      <c r="E22" s="32">
        <v>7</v>
      </c>
      <c r="F22" s="34">
        <f t="shared" si="2"/>
        <v>3.0473205345870881E-4</v>
      </c>
      <c r="G22" s="24">
        <f t="shared" si="0"/>
        <v>3.047320534587088E-2</v>
      </c>
      <c r="H22" s="26">
        <f t="shared" si="1"/>
        <v>2.8644813025118628E-2</v>
      </c>
    </row>
    <row r="23" spans="2:8" ht="15.75" thickBot="1">
      <c r="B23" s="35"/>
      <c r="C23" s="36">
        <f>SUM(C12:C22)</f>
        <v>5135</v>
      </c>
      <c r="D23" s="37">
        <f>SUM(D12:D22)</f>
        <v>1.002</v>
      </c>
      <c r="E23" s="36">
        <f t="shared" ref="E23:F23" si="3">SUM(E12:E22)</f>
        <v>22971</v>
      </c>
      <c r="F23" s="38">
        <f t="shared" si="3"/>
        <v>1</v>
      </c>
      <c r="G23" s="24"/>
      <c r="H23" s="26"/>
    </row>
    <row r="24" spans="2:8">
      <c r="B24" s="10"/>
      <c r="C24" s="28"/>
      <c r="D24" s="29"/>
      <c r="E24" s="28"/>
      <c r="F24" s="30"/>
      <c r="G24" s="24"/>
      <c r="H24" s="26"/>
    </row>
    <row r="25" spans="2:8">
      <c r="D25" s="13"/>
      <c r="E25" s="27">
        <f>SUM(E12:E22)</f>
        <v>22971</v>
      </c>
      <c r="F25" s="25"/>
      <c r="G25" s="24"/>
    </row>
    <row r="26" spans="2:8" ht="12.75" customHeight="1">
      <c r="B26" s="39" t="s">
        <v>10</v>
      </c>
      <c r="C26" s="39"/>
      <c r="D26" s="39"/>
      <c r="E26" s="39"/>
      <c r="F26" s="39"/>
    </row>
    <row r="27" spans="2:8" ht="15" customHeight="1">
      <c r="B27" s="39" t="s">
        <v>21</v>
      </c>
      <c r="C27" s="39"/>
      <c r="D27" s="39"/>
      <c r="E27" s="39"/>
      <c r="F27" s="39"/>
    </row>
    <row r="28" spans="2:8">
      <c r="B28" s="39"/>
      <c r="C28" s="39"/>
      <c r="D28" s="39"/>
      <c r="E28" s="39"/>
      <c r="F28" s="39"/>
    </row>
  </sheetData>
  <mergeCells count="6">
    <mergeCell ref="B27:F28"/>
    <mergeCell ref="B26:F26"/>
    <mergeCell ref="B2:F2"/>
    <mergeCell ref="C5:D5"/>
    <mergeCell ref="E5:F5"/>
    <mergeCell ref="B5:B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LAURENCEAU Viviane (DR-PDL)</dc:creator>
  <cp:lastModifiedBy>Michael</cp:lastModifiedBy>
  <cp:lastPrinted>2022-06-20T13:55:34Z</cp:lastPrinted>
  <dcterms:created xsi:type="dcterms:W3CDTF">2022-06-08T09:07:30Z</dcterms:created>
  <dcterms:modified xsi:type="dcterms:W3CDTF">2022-06-20T13:59:14Z</dcterms:modified>
</cp:coreProperties>
</file>