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090" tabRatio="604" firstSheet="6" activeTab="6"/>
  </bookViews>
  <sheets>
    <sheet name="Situation démographique" sheetId="1" state="hidden" r:id="rId1"/>
    <sheet name="Population par tranche d'âge" sheetId="2" state="hidden" r:id="rId2"/>
    <sheet name="Allocataires RSA" sheetId="3" state="hidden" r:id="rId3"/>
    <sheet name="Allocataires AAH" sheetId="4" state="hidden" r:id="rId4"/>
    <sheet name="Allocataires de l'APA" sheetId="5" state="hidden" r:id="rId5"/>
    <sheet name="mesures selon lieu de vie" sheetId="6" state="hidden" r:id="rId6"/>
    <sheet name="Nombre de MASP" sheetId="19" r:id="rId7"/>
    <sheet name="2019 MASP Profil bénéficiaires" sheetId="28" r:id="rId8"/>
    <sheet name="2020 MASP Profil bénéficiaires" sheetId="20" r:id="rId9"/>
    <sheet name="MASP Source DREES" sheetId="18" state="hidden" r:id="rId10"/>
  </sheets>
  <definedNames>
    <definedName name="_xlnm.Print_Area" localSheetId="7">'2019 MASP Profil bénéficiaires'!$A$1:$I$43</definedName>
    <definedName name="_xlnm.Print_Area" localSheetId="8">'2020 MASP Profil bénéficiaires'!$A$1:$I$43</definedName>
  </definedNames>
  <calcPr calcId="145621"/>
</workbook>
</file>

<file path=xl/calcChain.xml><?xml version="1.0" encoding="utf-8"?>
<calcChain xmlns="http://schemas.openxmlformats.org/spreadsheetml/2006/main">
  <c r="E40" i="28" l="1"/>
  <c r="F40" i="28"/>
  <c r="F9" i="28"/>
  <c r="G40" i="28"/>
  <c r="D40" i="28"/>
  <c r="I39" i="28"/>
  <c r="I38" i="28"/>
  <c r="I37" i="28"/>
  <c r="I36" i="28"/>
  <c r="G29" i="28"/>
  <c r="F29" i="28"/>
  <c r="E29" i="28"/>
  <c r="D29" i="28"/>
  <c r="I28" i="28"/>
  <c r="I27" i="28"/>
  <c r="G20" i="28"/>
  <c r="F20" i="28"/>
  <c r="E20" i="28"/>
  <c r="D20" i="28"/>
  <c r="I19" i="28"/>
  <c r="I18" i="28"/>
  <c r="I17" i="28"/>
  <c r="I16" i="28"/>
  <c r="I15" i="28"/>
  <c r="H9" i="28"/>
  <c r="G9" i="28"/>
  <c r="E9" i="28"/>
  <c r="D9" i="28"/>
  <c r="I8" i="28"/>
  <c r="I7" i="28"/>
  <c r="I6" i="28"/>
  <c r="I5" i="28"/>
  <c r="K29" i="19"/>
  <c r="K28" i="19"/>
  <c r="K27" i="19"/>
  <c r="K26" i="19"/>
  <c r="K25" i="19"/>
  <c r="K24" i="19"/>
  <c r="K23" i="19"/>
  <c r="K22" i="19"/>
  <c r="G40" i="20"/>
  <c r="G29" i="20"/>
  <c r="G20" i="20"/>
  <c r="F40" i="20"/>
  <c r="F29" i="20"/>
  <c r="F20" i="20"/>
  <c r="E40" i="20"/>
  <c r="E29" i="20"/>
  <c r="E20" i="20"/>
  <c r="I40" i="28" l="1"/>
  <c r="I9" i="28"/>
  <c r="I29" i="28"/>
  <c r="I20" i="28"/>
  <c r="F75" i="6" l="1"/>
  <c r="F67" i="6"/>
  <c r="F68" i="6"/>
  <c r="F69" i="6"/>
  <c r="F70" i="6"/>
  <c r="F71" i="6"/>
  <c r="F66" i="6"/>
  <c r="N5" i="1" l="1"/>
  <c r="N6" i="1"/>
  <c r="N7" i="1"/>
  <c r="N8" i="1"/>
  <c r="N9" i="1"/>
  <c r="N4" i="1"/>
  <c r="L9" i="1"/>
  <c r="I37" i="20" l="1"/>
  <c r="I38" i="20"/>
  <c r="I39" i="20"/>
  <c r="I36" i="20"/>
  <c r="D40" i="20"/>
  <c r="D29" i="20"/>
  <c r="D9" i="20"/>
  <c r="F9" i="20"/>
  <c r="G9" i="20"/>
  <c r="H9" i="20"/>
  <c r="D20" i="20"/>
  <c r="I28" i="20"/>
  <c r="I27" i="20"/>
  <c r="I16" i="20"/>
  <c r="I17" i="20"/>
  <c r="I18" i="20"/>
  <c r="I19" i="20"/>
  <c r="I15" i="20"/>
  <c r="I6" i="20"/>
  <c r="I7" i="20"/>
  <c r="I8" i="20"/>
  <c r="I5" i="20"/>
  <c r="E9" i="20"/>
  <c r="I40" i="20" l="1"/>
  <c r="I9" i="20"/>
  <c r="I29" i="20"/>
  <c r="I53" i="6" l="1"/>
  <c r="I54" i="6"/>
  <c r="I55" i="6"/>
  <c r="I56" i="6"/>
  <c r="I57" i="6"/>
  <c r="I52" i="6"/>
  <c r="H57" i="6"/>
  <c r="F53" i="6"/>
  <c r="F54" i="6"/>
  <c r="F55" i="6"/>
  <c r="F56" i="6"/>
  <c r="F57" i="6"/>
  <c r="F52" i="6"/>
  <c r="B57" i="6"/>
  <c r="D57" i="6"/>
  <c r="J24" i="6"/>
  <c r="I24" i="6"/>
  <c r="H24" i="6"/>
  <c r="G24" i="6"/>
  <c r="F24" i="6"/>
  <c r="E24" i="6"/>
  <c r="D24" i="6"/>
  <c r="C24" i="6"/>
  <c r="J20" i="6"/>
  <c r="J21" i="6"/>
  <c r="J22" i="6"/>
  <c r="J23" i="6"/>
  <c r="B24" i="6"/>
  <c r="J19" i="6"/>
  <c r="G14" i="6"/>
  <c r="G13" i="6"/>
  <c r="G12" i="6"/>
  <c r="G11" i="6"/>
  <c r="G10" i="6"/>
  <c r="G9" i="6"/>
  <c r="G8" i="6"/>
  <c r="G7" i="6"/>
  <c r="G6" i="6"/>
  <c r="F14" i="6"/>
  <c r="I20" i="20" l="1"/>
  <c r="Q6" i="19" l="1"/>
  <c r="R6" i="19"/>
  <c r="S6" i="19"/>
  <c r="Q7" i="19"/>
  <c r="R7" i="19"/>
  <c r="S7" i="19"/>
  <c r="Q8" i="19"/>
  <c r="R8" i="19"/>
  <c r="S8" i="19"/>
  <c r="Q9" i="19"/>
  <c r="R9" i="19"/>
  <c r="S9" i="19"/>
  <c r="Q10" i="19"/>
  <c r="R10" i="19"/>
  <c r="S10" i="19"/>
  <c r="R5" i="19"/>
  <c r="S5" i="19"/>
  <c r="Q5" i="19"/>
  <c r="K43" i="19"/>
  <c r="K37" i="19"/>
  <c r="K38" i="19"/>
  <c r="K39" i="19"/>
  <c r="K40" i="19"/>
  <c r="K41" i="19"/>
  <c r="K42" i="19"/>
  <c r="K36" i="19"/>
  <c r="H5" i="1" l="1"/>
  <c r="H6" i="1"/>
  <c r="H7" i="1"/>
  <c r="H8" i="1"/>
  <c r="H9" i="1"/>
  <c r="H10" i="1"/>
  <c r="H4" i="1"/>
  <c r="G9" i="1"/>
  <c r="M9" i="1"/>
  <c r="B10" i="5" l="1"/>
  <c r="J17" i="4"/>
  <c r="K13" i="4" s="1"/>
  <c r="L15" i="3"/>
  <c r="M14" i="3" s="1"/>
  <c r="K14" i="4" l="1"/>
  <c r="M12" i="3"/>
  <c r="M13" i="3"/>
  <c r="M11" i="3"/>
  <c r="M10" i="3"/>
  <c r="K15" i="4"/>
  <c r="K12" i="4"/>
  <c r="K16" i="4"/>
  <c r="D18" i="2"/>
  <c r="E18" i="2"/>
  <c r="F18" i="2"/>
  <c r="G18" i="2"/>
  <c r="H18" i="2"/>
  <c r="C18" i="2"/>
  <c r="D16" i="2"/>
  <c r="E16" i="2"/>
  <c r="F16" i="2"/>
  <c r="G16" i="2"/>
  <c r="H16" i="2"/>
  <c r="C16" i="2"/>
  <c r="H14" i="2"/>
  <c r="D14" i="2"/>
  <c r="E14" i="2"/>
  <c r="F14" i="2"/>
  <c r="G14" i="2"/>
  <c r="C14" i="2"/>
  <c r="D12" i="2"/>
  <c r="E12" i="2"/>
  <c r="F12" i="2"/>
  <c r="G12" i="2"/>
  <c r="H12" i="2"/>
  <c r="C12" i="2"/>
  <c r="D10" i="2"/>
  <c r="E10" i="2"/>
  <c r="F10" i="2"/>
  <c r="G10" i="2"/>
  <c r="H10" i="2"/>
  <c r="C10" i="2"/>
  <c r="D8" i="2"/>
  <c r="E8" i="2"/>
  <c r="F8" i="2"/>
  <c r="G8" i="2"/>
  <c r="H8" i="2"/>
  <c r="C8" i="2"/>
  <c r="D6" i="2"/>
  <c r="E6" i="2"/>
  <c r="F6" i="2"/>
  <c r="G6" i="2"/>
  <c r="H6" i="2"/>
  <c r="C6" i="2"/>
  <c r="H7" i="2"/>
  <c r="H9" i="2"/>
  <c r="H11" i="2"/>
  <c r="H13" i="2"/>
  <c r="H15" i="2"/>
  <c r="H17" i="2"/>
  <c r="G15" i="2"/>
  <c r="F15" i="2"/>
  <c r="E15" i="2"/>
  <c r="D15" i="2"/>
  <c r="C15" i="2"/>
  <c r="H5" i="2"/>
  <c r="K17" i="4" l="1"/>
  <c r="M15" i="3"/>
</calcChain>
</file>

<file path=xl/sharedStrings.xml><?xml version="1.0" encoding="utf-8"?>
<sst xmlns="http://schemas.openxmlformats.org/spreadsheetml/2006/main" count="361" uniqueCount="171">
  <si>
    <t>Situation démographique actuelle</t>
  </si>
  <si>
    <t>Départements</t>
  </si>
  <si>
    <r>
      <t xml:space="preserve">Population au 1er janvier 2015
</t>
    </r>
    <r>
      <rPr>
        <i/>
        <sz val="11"/>
        <color theme="1"/>
        <rFont val="Calibri"/>
        <family val="2"/>
        <scheme val="minor"/>
      </rPr>
      <t>en milliers</t>
    </r>
  </si>
  <si>
    <r>
      <t xml:space="preserve">Population au 1er janvier 2018
</t>
    </r>
    <r>
      <rPr>
        <i/>
        <sz val="11"/>
        <color theme="1"/>
        <rFont val="Calibri"/>
        <family val="2"/>
        <scheme val="minor"/>
      </rPr>
      <t>en milliers</t>
    </r>
  </si>
  <si>
    <t>Région</t>
  </si>
  <si>
    <t>France métropolitaine</t>
  </si>
  <si>
    <t>Loire-Atlantique</t>
  </si>
  <si>
    <t>Maine-et-Loire</t>
  </si>
  <si>
    <t>Mayenne</t>
  </si>
  <si>
    <t>Sarthe</t>
  </si>
  <si>
    <t>Vendée</t>
  </si>
  <si>
    <r>
      <t xml:space="preserve">Population au 1er janvier 2016
</t>
    </r>
    <r>
      <rPr>
        <i/>
        <sz val="11"/>
        <color theme="1"/>
        <rFont val="Calibri"/>
        <family val="2"/>
        <scheme val="minor"/>
      </rPr>
      <t>en milliers</t>
    </r>
  </si>
  <si>
    <r>
      <t xml:space="preserve">Population au 1er janvier 2017
</t>
    </r>
    <r>
      <rPr>
        <i/>
        <sz val="11"/>
        <color theme="1"/>
        <rFont val="Calibri"/>
        <family val="2"/>
        <scheme val="minor"/>
      </rPr>
      <t>en milliers</t>
    </r>
  </si>
  <si>
    <t>Population estimée au 01/01/2019 (1)</t>
  </si>
  <si>
    <t>Rapport 
mesures/population</t>
  </si>
  <si>
    <t xml:space="preserve">Population par tranche d'âge par département </t>
  </si>
  <si>
    <t>0 à 19 ans</t>
  </si>
  <si>
    <t>20 à 39 ans</t>
  </si>
  <si>
    <t>60 à 74 ans</t>
  </si>
  <si>
    <t>75 ans et plus</t>
  </si>
  <si>
    <t>Total</t>
  </si>
  <si>
    <t>Répartition en % sur la population du département</t>
  </si>
  <si>
    <t>POPULATION INSEE 2018 (recensement provisoire)</t>
  </si>
  <si>
    <t>40 à 59 ans</t>
  </si>
  <si>
    <t>Source : Insee - estimations de population (résultats provisoires arrêtés au 1er janvier 2018)</t>
  </si>
  <si>
    <t>Sources : Cnaf, fichiers Bénétrim et Fileas, Insee, Estimations localisées de population au 01/01/2018</t>
  </si>
  <si>
    <t>Part de la population régionale couverte par la prime d'activité en 2018 : Pays de la Loire : 8,3 %</t>
  </si>
  <si>
    <t xml:space="preserve">Nombre </t>
  </si>
  <si>
    <t>En %</t>
  </si>
  <si>
    <t xml:space="preserve">Taux d'allocataires de l'allocation aux adultes handicapés (AAH) </t>
  </si>
  <si>
    <t>dans la population âgée de 20 à 64 ans</t>
  </si>
  <si>
    <t>Source : CNAF, MSA, DRESS</t>
  </si>
  <si>
    <t>Source : Dress - Enquête bénéficiaires de l'aide sociale départementale (Dress), Insee - Rcensement de la population et fichier localisé social et fiscal</t>
  </si>
  <si>
    <t>Nombre de bénéficiaires de l'APA domicile ou établissement en décembre 2016</t>
  </si>
  <si>
    <t>APA domicile ou établissement</t>
  </si>
  <si>
    <t>Dont APA domicile</t>
  </si>
  <si>
    <t>Pays de la Loire</t>
  </si>
  <si>
    <r>
      <t xml:space="preserve">Dépenses brutes totales d'APA 
en 2016 
</t>
    </r>
    <r>
      <rPr>
        <i/>
        <sz val="10"/>
        <color theme="1"/>
        <rFont val="Calibri"/>
        <family val="2"/>
        <scheme val="minor"/>
      </rPr>
      <t>en millions d'euros</t>
    </r>
  </si>
  <si>
    <t>Nombre de personnes de 75 ans ou plus au 01/01/2018</t>
  </si>
  <si>
    <t>Proportion de personnes de 
75 ans ou plus dans la population totale au 01/01/2018</t>
  </si>
  <si>
    <t>Taux de pauvreté des ménages dont le référent fiscal a 75 ans ou plus en 2014</t>
  </si>
  <si>
    <t>Taux de bénéficiaires de l'APA en % de la population des 75 ans ou plus en 2016 
En %</t>
  </si>
  <si>
    <t>Taux de bénéficiaires de l'APA âgés de 75 ans et plus au 31/12/2015</t>
  </si>
  <si>
    <t>Indicateurs sociaux sur les personnes âgées et les bénéficiaires de l'APA</t>
  </si>
  <si>
    <t xml:space="preserve">Taux de bénéficiaires de l'APA à domicile, tous GIR confondus </t>
  </si>
  <si>
    <t>Tutelle</t>
  </si>
  <si>
    <t>Curatelle simple</t>
  </si>
  <si>
    <t>Curatelle renforcée</t>
  </si>
  <si>
    <t>Mesure d'accompagnement
judiciaire</t>
  </si>
  <si>
    <t>Subrogé tuteur ou curateur</t>
  </si>
  <si>
    <t>Sauvegarde de justice</t>
  </si>
  <si>
    <t>Nature de la mesure</t>
  </si>
  <si>
    <t>Lieu de vie</t>
  </si>
  <si>
    <t>Domicile</t>
  </si>
  <si>
    <t>en nombre</t>
  </si>
  <si>
    <t>en %</t>
  </si>
  <si>
    <t>Etablissement</t>
  </si>
  <si>
    <t>Tutelle aux biens ou 
à la  personne</t>
  </si>
  <si>
    <t>Curatelle aux biens ou 
à la personne</t>
  </si>
  <si>
    <t>Nombre de mesures gérées par les mandataires individuels au 31/12/2019 selon la nature de la mesure et par département</t>
  </si>
  <si>
    <t>Typologie des mesures gérées par les services mandataires</t>
  </si>
  <si>
    <t>Total en établissement</t>
  </si>
  <si>
    <t>Total à domicile</t>
  </si>
  <si>
    <t>Nombre de mesures en moyenne</t>
  </si>
  <si>
    <t>en % du total des mesures</t>
  </si>
  <si>
    <t>nombre de points</t>
  </si>
  <si>
    <t>en % du total des points</t>
  </si>
  <si>
    <t>Année</t>
  </si>
  <si>
    <t>TOTAL</t>
  </si>
  <si>
    <t>MAJ</t>
  </si>
  <si>
    <t>Source : INSEE estimation de population</t>
  </si>
  <si>
    <t>Nombre d'allocataires du RSA 
au 31/12/2017</t>
  </si>
  <si>
    <t>Nombre d'allocataires AAH 
au 31/12/2017</t>
  </si>
  <si>
    <r>
      <t xml:space="preserve">Population au 1er janvier 2019
</t>
    </r>
    <r>
      <rPr>
        <sz val="11"/>
        <color rgb="FFFF0000"/>
        <rFont val="Calibri"/>
        <family val="2"/>
        <scheme val="minor"/>
      </rPr>
      <t>estimation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en milliers</t>
    </r>
  </si>
  <si>
    <t>Source : Insee, estimations de population (2019)</t>
  </si>
  <si>
    <t>Variation annuelle moyenne - en %
2015-2019</t>
  </si>
  <si>
    <t>Nombre d'allocataires AAH au 31/12/2017</t>
  </si>
  <si>
    <t>Nombre d'allocataires du RSA au 31/12/2017</t>
  </si>
  <si>
    <t>MASP 1</t>
  </si>
  <si>
    <t>MASP 2</t>
  </si>
  <si>
    <t>MASP 3</t>
  </si>
  <si>
    <t>Taux d'évolution
2014/2019</t>
  </si>
  <si>
    <t>Situation familiale</t>
  </si>
  <si>
    <t>Nombre total de MASP en cours au 31/12</t>
  </si>
  <si>
    <t>Personne seule sans enfant mineur à charge</t>
  </si>
  <si>
    <t>Personne seule avec enfant(s) mineur(s) à charge</t>
  </si>
  <si>
    <t>Personne en couple sans enfant mineur à charge</t>
  </si>
  <si>
    <t>Personne en couple avec enfant(s) mineur à charge</t>
  </si>
  <si>
    <t>Âge</t>
  </si>
  <si>
    <t>Moins de 30 ans</t>
  </si>
  <si>
    <t>De 30 ans à 44 ans</t>
  </si>
  <si>
    <t>De 45 ans à 59 ans</t>
  </si>
  <si>
    <t>De 60 ans à 79 ans</t>
  </si>
  <si>
    <t>80 ans et plus</t>
  </si>
  <si>
    <t>* : Dans le cas où la MASP est signée par un couple, indiquer l'âge de la personne la plus âgée.</t>
  </si>
  <si>
    <t>Sexe</t>
  </si>
  <si>
    <t>Femme</t>
  </si>
  <si>
    <t>Homme</t>
  </si>
  <si>
    <t>* : Uniquement pour les personnes qui ne sont pas en couple.</t>
  </si>
  <si>
    <t>Niveau de ressources mensuel moyen</t>
  </si>
  <si>
    <t>jusqu'à 500 €</t>
  </si>
  <si>
    <t>de 500 à 700 €</t>
  </si>
  <si>
    <t>de 700 à 1200 €</t>
  </si>
  <si>
    <t>&gt;1200 €</t>
  </si>
  <si>
    <t>* Ensemble des resources du ménages, qu'elles proviennent du revenu du travail ou des prestations.</t>
  </si>
  <si>
    <t>Retour à l'autonomie avec ou sans accompagnement généraliste</t>
  </si>
  <si>
    <t>Non-respect par la personne des termes du contrat et impossibilité de mettre en œuvre la procédure de versement direct des prestations sociales au bailleur</t>
  </si>
  <si>
    <t>Dépassement de la durée légale maximale de la MASP</t>
  </si>
  <si>
    <t>Fin de prestation éligible</t>
  </si>
  <si>
    <t>Ouverture ou orientation vers une mesure d'accompagnement judiciaire</t>
  </si>
  <si>
    <t>Ouverture ou orientation vers une curatelle, une tutelle ou une sauvegarde de justice</t>
  </si>
  <si>
    <t>Mise en œuvre d'un AESF ou d'une MJAGBF (2)</t>
  </si>
  <si>
    <t>Autre (déménagement, décès…)</t>
  </si>
  <si>
    <t>(1) Si une MASP se termine au cours de l'année, elle sera comptabilisée autant de fois que le nombre de motifs de sortie.</t>
  </si>
  <si>
    <t>(2) Accompagnement en économie sociale et familiale (AESF) et mesure judiciaire d'aide à la gestion du budget familial (MJAGBF).</t>
  </si>
  <si>
    <t>Région PDL</t>
  </si>
  <si>
    <t>Nombre de contrats MASP mis en œuvre depuis 2014</t>
  </si>
  <si>
    <t>Données 2018 obligatoires</t>
  </si>
  <si>
    <t>Renseigner les années 2015 - 2016 et 2017 si possible</t>
  </si>
  <si>
    <r>
      <t xml:space="preserve">2014 </t>
    </r>
    <r>
      <rPr>
        <vertAlign val="superscript"/>
        <sz val="11"/>
        <color theme="1"/>
        <rFont val="Calibri"/>
        <family val="2"/>
        <scheme val="minor"/>
      </rPr>
      <t>(1)</t>
    </r>
  </si>
  <si>
    <t>Données 2019 à recueillir ultérieurement compte tenu de la période</t>
  </si>
  <si>
    <t>PDL</t>
  </si>
  <si>
    <t>Type de motifs</t>
  </si>
  <si>
    <r>
      <t>Personnel affecté 
aux MASP</t>
    </r>
    <r>
      <rPr>
        <b/>
        <vertAlign val="superscript"/>
        <sz val="11"/>
        <color theme="1"/>
        <rFont val="Calibri"/>
        <family val="2"/>
        <scheme val="minor"/>
      </rPr>
      <t xml:space="preserve"> (2) </t>
    </r>
    <r>
      <rPr>
        <b/>
        <sz val="11"/>
        <color theme="1"/>
        <rFont val="Calibri"/>
        <family val="2"/>
        <scheme val="minor"/>
      </rPr>
      <t>en ETP</t>
    </r>
  </si>
  <si>
    <t>Nombre de sorties de mesures selon le ou 
les motifs (1)  de sortie au cours de l'année</t>
  </si>
  <si>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Données 2014 indiquées dans le schéma 2015-2020</t>
    </r>
  </si>
  <si>
    <t>Ex : 3 CESF représentant 2,4 ETP</t>
  </si>
  <si>
    <t>Q</t>
  </si>
  <si>
    <t>A2.1 : Nombre de MASP en cours au 31 décembre 2016</t>
  </si>
  <si>
    <t>France métropolitaine et DROM</t>
  </si>
  <si>
    <r>
      <rPr>
        <b/>
        <u/>
        <sz val="10"/>
        <rFont val="Arial Narrow"/>
        <family val="2"/>
      </rPr>
      <t>Contrats</t>
    </r>
    <r>
      <rPr>
        <b/>
        <sz val="10"/>
        <rFont val="Arial Narrow"/>
        <family val="2"/>
      </rPr>
      <t xml:space="preserve"> prévoyant un accompagnement social et une aide à la gestion du budget 
</t>
    </r>
    <r>
      <rPr>
        <b/>
        <sz val="10"/>
        <color theme="6" tint="-0.249977111117893"/>
        <rFont val="Arial Narrow"/>
        <family val="2"/>
      </rPr>
      <t>(MASP1)</t>
    </r>
  </si>
  <si>
    <r>
      <rPr>
        <b/>
        <u/>
        <sz val="10"/>
        <rFont val="Arial Narrow"/>
        <family val="2"/>
      </rPr>
      <t xml:space="preserve">Contrats </t>
    </r>
    <r>
      <rPr>
        <b/>
        <sz val="10"/>
        <rFont val="Arial Narrow"/>
        <family val="2"/>
      </rPr>
      <t xml:space="preserve">prévoyant en complément de l'accompagnement social, la gestion des prestations sociales de l'intéressé 
</t>
    </r>
    <r>
      <rPr>
        <b/>
        <sz val="10"/>
        <color theme="6" tint="-0.249977111117893"/>
        <rFont val="Arial Narrow"/>
        <family val="2"/>
      </rPr>
      <t>(MASP2)</t>
    </r>
  </si>
  <si>
    <r>
      <t xml:space="preserve">Procédures judiciaires d'autorisation de versement direct des prestations sociales au bailleur 
</t>
    </r>
    <r>
      <rPr>
        <b/>
        <sz val="10"/>
        <color theme="6" tint="-0.249977111117893"/>
        <rFont val="Arial Narrow"/>
        <family val="2"/>
      </rPr>
      <t>(MASP3)</t>
    </r>
  </si>
  <si>
    <t>Total des MASP</t>
  </si>
  <si>
    <t>44  Loire-Atlantique</t>
  </si>
  <si>
    <t>49  Maine-et-Loire</t>
  </si>
  <si>
    <t>53  Mayenne</t>
  </si>
  <si>
    <t>72  Sarthe</t>
  </si>
  <si>
    <t>85  Vendée</t>
  </si>
  <si>
    <t>Totaux</t>
  </si>
  <si>
    <t>NR : Non renseigné</t>
  </si>
  <si>
    <t>(*)  La MASP n'est pas mise en place dans ce département.</t>
  </si>
  <si>
    <t>Source : DREES, enquête Aide sociale, volet sur les Mesures d’Accompagnement Social Personnalisé.</t>
  </si>
  <si>
    <r>
      <rPr>
        <b/>
        <vertAlign val="superscript"/>
        <sz val="11"/>
        <color theme="1"/>
        <rFont val="Calibri"/>
        <family val="2"/>
        <scheme val="minor"/>
      </rPr>
      <t>(2)</t>
    </r>
    <r>
      <rPr>
        <b/>
        <sz val="11"/>
        <color theme="1"/>
        <rFont val="Calibri"/>
        <family val="2"/>
        <scheme val="minor"/>
      </rPr>
      <t xml:space="preserve"> Il peut s'agir de personnel CD tels que les CESF, les travailleurs sociaux type AS ou de prestataires extérieurs tels que les services tutélaires ou autre (à préciser).</t>
    </r>
  </si>
  <si>
    <t>Nombre de mesures gérées par les mandataires individuels au 31/12/2018 selon la nature de la mesure et le lieu de vie</t>
  </si>
  <si>
    <t>Tutelle ou curatelle aux biens</t>
  </si>
  <si>
    <t>Tutelle ou curatelle à la personne</t>
  </si>
  <si>
    <t>Subrogé 
et Mandat 
ad hoc</t>
  </si>
  <si>
    <t>Source : Enquête DGCS - Etude des coûts exercice 2018</t>
  </si>
  <si>
    <t>Mesures non classées (subrogé, sauvegarde, mandat ad hoc majeur)</t>
  </si>
  <si>
    <t>TOTAL
GENERAL</t>
  </si>
  <si>
    <t>Répartition des mesures domicile / établissement au 31/12/2018</t>
  </si>
  <si>
    <t>7 CESF représentant 6,4 ETP + 3 prestataires UDAF, ADAPEI ARIA et AREAMS</t>
  </si>
  <si>
    <t>8,15 ETP (6,60 ETP CESF ou AS) + 1,55 ETP de secrétariat + autre</t>
  </si>
  <si>
    <r>
      <t xml:space="preserve">Nombre de mesures
au 31/12/2019
</t>
    </r>
    <r>
      <rPr>
        <b/>
        <sz val="11"/>
        <color rgb="FFFF0000"/>
        <rFont val="Calibri"/>
        <family val="2"/>
        <scheme val="minor"/>
      </rPr>
      <t>(hors tuteurs familiaux)</t>
    </r>
  </si>
  <si>
    <t>8 ETP soit 4,75 travailleurs sociaux et 1,75 de prestataires + 1,50 de personnel administratif</t>
  </si>
  <si>
    <t>Nombre de mesures gérées par les mandataires individuels au 31/12/2017 selon la nature de la mesure et le lieu de vie</t>
  </si>
  <si>
    <t>Mandat ad hoc majeur</t>
  </si>
  <si>
    <t>Depuis 2016 : 3,1 ETP dont 2,1 ETP de CESF et 1 ETP responsable unité protection administrative des majeurs</t>
  </si>
  <si>
    <t>NC</t>
  </si>
  <si>
    <t>nc</t>
  </si>
  <si>
    <r>
      <t xml:space="preserve">Nombre de MASP </t>
    </r>
    <r>
      <rPr>
        <b/>
        <sz val="16"/>
        <color rgb="FFFF0000"/>
        <rFont val="Calibri"/>
        <family val="2"/>
        <scheme val="minor"/>
      </rPr>
      <t>terminées au cours de l'année 2020</t>
    </r>
    <r>
      <rPr>
        <b/>
        <sz val="16"/>
        <rFont val="Calibri"/>
        <family val="2"/>
        <scheme val="minor"/>
      </rPr>
      <t xml:space="preserve"> selon le motif de sortie</t>
    </r>
  </si>
  <si>
    <t>Situation familiale des personnes bénéficiaires d'une MASP au 31 décembre 2020</t>
  </si>
  <si>
    <t>Âge* des personnes bénéficiaires d'une MASP au 31 décembre 2020</t>
  </si>
  <si>
    <t>Sexe des personnes seules* bénéficiaires d'une MASP au 31 décembre 2020</t>
  </si>
  <si>
    <t>Niveau de ressources* mensuel moyen du ménage des bénéficiaires d'une MASP au 31 décembre 2020</t>
  </si>
  <si>
    <r>
      <t xml:space="preserve">Nombre de MASP </t>
    </r>
    <r>
      <rPr>
        <b/>
        <sz val="16"/>
        <color rgb="FFFF0000"/>
        <rFont val="Calibri"/>
        <family val="2"/>
        <scheme val="minor"/>
      </rPr>
      <t>terminées au cours de l'année 2019</t>
    </r>
    <r>
      <rPr>
        <b/>
        <sz val="16"/>
        <rFont val="Calibri"/>
        <family val="2"/>
        <scheme val="minor"/>
      </rPr>
      <t xml:space="preserve"> selon le motif de sortie</t>
    </r>
  </si>
  <si>
    <t>Situation familiale des personnes bénéficiaires d'une MASP au 31 décembre 2019</t>
  </si>
  <si>
    <t>Âge* des personnes bénéficiaires d'une MASP au 31 décembre 2019</t>
  </si>
  <si>
    <t>Sexe des personnes seules* bénéficiaires d'une MASP au 31 décembre 2019</t>
  </si>
  <si>
    <t>Niveau de ressources* mensuel moyen du ménage des bénéficiaires d'une MASP au 31 décembre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</si>
</sst>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#,##0\ &quot;€&quot;;[Red]\-#,##0\ &quot;€&quot;"/>
    <numFmt numFmtId="43" formatCode="_-* #,##0.00\ _€_-;\-* #,##0.00\ _€_-;_-* &quot;-&quot;??\ _€_-;_-@_-"/>
    <numFmt numFmtId="164" formatCode="#,##0.0"/>
    <numFmt numFmtId="165" formatCode="0.0"/>
    <numFmt numFmtId="166" formatCode="0.0%"/>
    <numFmt numFmtId="167" formatCode="#,##0&quot;  &quot;"/>
    <numFmt numFmtId="168" formatCode="_-* #,##0.00\ _F_-;\-* #,##0.00\ _F_-;_-* &quot;-&quot;??\ _F_-;_-@_-"/>
    <numFmt numFmtId="169" formatCode="_-* #,##0.00\ [$€]_-;\-* #,##0.00\ [$€]_-;_-* &quot;-&quot;??\ [$€]_-;_-@_-"/>
    <numFmt numFmtId="170" formatCode="_-* #,##0.00\ [$€]_-;\-* #,##0.00\ [$€]_-;_-* \-??\ [$€]_-;_-@_-"/>
    <numFmt numFmtId="171" formatCode="_-* #,##0.00\ _F_-;\-* #,##0.00\ _F_-;_-* \-??\ _F_-;_-@_-"/>
    <numFmt numFmtId="172" formatCode="0\ %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9"/>
      <name val="Arial"/>
      <family val="2"/>
    </font>
    <font>
      <sz val="9"/>
      <color indexed="10"/>
      <name val="Times New Roman"/>
      <family val="1"/>
    </font>
    <font>
      <b/>
      <sz val="9"/>
      <name val="Times New Roman"/>
      <family val="1"/>
    </font>
    <font>
      <b/>
      <sz val="10"/>
      <color indexed="10"/>
      <name val="Times New Roman"/>
      <family val="1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6" tint="-0.249977111117893"/>
      <name val="Arial Narrow"/>
      <family val="2"/>
    </font>
    <font>
      <b/>
      <sz val="10"/>
      <name val="Arial"/>
      <family val="2"/>
    </font>
    <font>
      <i/>
      <sz val="10"/>
      <name val="Arial Narrow"/>
      <family val="2"/>
    </font>
    <font>
      <b/>
      <u/>
      <sz val="10"/>
      <name val="Arial Narrow"/>
      <family val="2"/>
    </font>
    <font>
      <b/>
      <sz val="18"/>
      <color theme="6" tint="-0.249977111117893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72" fontId="10" fillId="0" borderId="0" applyBorder="0" applyProtection="0"/>
    <xf numFmtId="170" fontId="10" fillId="0" borderId="0" applyBorder="0" applyProtection="0"/>
    <xf numFmtId="171" fontId="10" fillId="0" borderId="0" applyBorder="0" applyProtection="0"/>
    <xf numFmtId="0" fontId="34" fillId="0" borderId="0"/>
    <xf numFmtId="0" fontId="35" fillId="0" borderId="0"/>
    <xf numFmtId="172" fontId="10" fillId="0" borderId="0" applyBorder="0" applyProtection="0"/>
    <xf numFmtId="169" fontId="10" fillId="0" borderId="0" applyFont="0" applyFill="0" applyBorder="0" applyAlignment="0" applyProtection="0"/>
    <xf numFmtId="0" fontId="33" fillId="0" borderId="0"/>
    <xf numFmtId="0" fontId="37" fillId="0" borderId="0"/>
    <xf numFmtId="9" fontId="37" fillId="0" borderId="0" applyFont="0" applyFill="0" applyBorder="0" applyAlignment="0" applyProtection="0"/>
    <xf numFmtId="0" fontId="34" fillId="0" borderId="0"/>
    <xf numFmtId="0" fontId="10" fillId="0" borderId="0"/>
    <xf numFmtId="9" fontId="10" fillId="0" borderId="0" applyFont="0" applyFill="0" applyBorder="0" applyAlignment="0" applyProtection="0"/>
  </cellStyleXfs>
  <cellXfs count="37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vertical="center"/>
    </xf>
    <xf numFmtId="0" fontId="0" fillId="0" borderId="5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3" fillId="0" borderId="8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5" fontId="0" fillId="2" borderId="8" xfId="0" applyNumberForma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/>
    <xf numFmtId="0" fontId="0" fillId="0" borderId="15" xfId="0" applyBorder="1" applyAlignment="1">
      <alignment horizontal="left" vertical="center" wrapText="1"/>
    </xf>
    <xf numFmtId="3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1" fillId="0" borderId="0" xfId="0" applyFont="1"/>
    <xf numFmtId="0" fontId="0" fillId="0" borderId="5" xfId="0" applyBorder="1"/>
    <xf numFmtId="0" fontId="0" fillId="0" borderId="7" xfId="0" applyBorder="1"/>
    <xf numFmtId="0" fontId="0" fillId="0" borderId="25" xfId="0" applyBorder="1"/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0" xfId="0" applyBorder="1"/>
    <xf numFmtId="0" fontId="0" fillId="3" borderId="25" xfId="0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/>
    <xf numFmtId="0" fontId="0" fillId="6" borderId="5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 wrapText="1"/>
    </xf>
    <xf numFmtId="0" fontId="0" fillId="8" borderId="0" xfId="0" applyFill="1"/>
    <xf numFmtId="0" fontId="0" fillId="0" borderId="18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3" fontId="0" fillId="0" borderId="8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1" applyFont="1" applyProtection="1">
      <protection locked="0"/>
    </xf>
    <xf numFmtId="0" fontId="10" fillId="0" borderId="0" xfId="1" applyFont="1"/>
    <xf numFmtId="0" fontId="12" fillId="0" borderId="0" xfId="1" applyFont="1" applyAlignment="1" applyProtection="1">
      <alignment horizontal="left" vertical="center" wrapText="1"/>
      <protection locked="0"/>
    </xf>
    <xf numFmtId="0" fontId="13" fillId="0" borderId="0" xfId="1" applyFont="1" applyProtection="1">
      <protection locked="0"/>
    </xf>
    <xf numFmtId="0" fontId="15" fillId="0" borderId="0" xfId="1" applyFont="1" applyProtection="1">
      <protection locked="0"/>
    </xf>
    <xf numFmtId="0" fontId="15" fillId="0" borderId="0" xfId="1" applyFont="1"/>
    <xf numFmtId="0" fontId="13" fillId="0" borderId="25" xfId="1" applyFont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vertical="center"/>
      <protection locked="0"/>
    </xf>
    <xf numFmtId="0" fontId="13" fillId="0" borderId="13" xfId="1" applyFont="1" applyBorder="1" applyAlignment="1" applyProtection="1">
      <alignment vertical="center"/>
      <protection locked="0"/>
    </xf>
    <xf numFmtId="49" fontId="11" fillId="0" borderId="0" xfId="1" applyNumberFormat="1" applyFont="1" applyAlignment="1" applyProtection="1">
      <alignment horizontal="left" vertical="center" wrapText="1"/>
      <protection locked="0"/>
    </xf>
    <xf numFmtId="0" fontId="14" fillId="0" borderId="0" xfId="1" applyFont="1" applyProtection="1"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49" fontId="11" fillId="0" borderId="0" xfId="1" applyNumberFormat="1" applyFont="1" applyFill="1" applyAlignment="1" applyProtection="1">
      <alignment horizontal="left" vertical="center" wrapText="1"/>
      <protection locked="0"/>
    </xf>
    <xf numFmtId="0" fontId="13" fillId="0" borderId="0" xfId="1" applyFont="1" applyAlignment="1" applyProtection="1">
      <alignment horizontal="left" vertical="center" wrapText="1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10" fillId="0" borderId="0" xfId="1" applyProtection="1">
      <protection locked="0"/>
    </xf>
    <xf numFmtId="0" fontId="10" fillId="0" borderId="0" xfId="1"/>
    <xf numFmtId="0" fontId="11" fillId="0" borderId="0" xfId="1" applyFont="1" applyAlignment="1" applyProtection="1">
      <alignment horizontal="left" vertical="center"/>
      <protection locked="0"/>
    </xf>
    <xf numFmtId="0" fontId="19" fillId="0" borderId="0" xfId="0" applyFont="1" applyAlignment="1">
      <alignment vertical="center"/>
    </xf>
    <xf numFmtId="0" fontId="1" fillId="0" borderId="0" xfId="0" applyFont="1" applyBorder="1"/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49" fontId="1" fillId="0" borderId="6" xfId="0" applyNumberFormat="1" applyFont="1" applyBorder="1" applyAlignment="1">
      <alignment horizontal="center" vertical="center"/>
    </xf>
    <xf numFmtId="0" fontId="0" fillId="2" borderId="6" xfId="0" applyFill="1" applyBorder="1"/>
    <xf numFmtId="0" fontId="1" fillId="2" borderId="5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 vertical="center"/>
    </xf>
    <xf numFmtId="0" fontId="0" fillId="2" borderId="13" xfId="0" applyFill="1" applyBorder="1"/>
    <xf numFmtId="0" fontId="1" fillId="0" borderId="49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48" xfId="0" applyFill="1" applyBorder="1"/>
    <xf numFmtId="0" fontId="1" fillId="0" borderId="40" xfId="0" applyFont="1" applyBorder="1" applyAlignment="1">
      <alignment horizontal="center" vertical="center"/>
    </xf>
    <xf numFmtId="0" fontId="0" fillId="2" borderId="25" xfId="0" applyFill="1" applyBorder="1"/>
    <xf numFmtId="0" fontId="1" fillId="11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2" borderId="44" xfId="0" applyFill="1" applyBorder="1"/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3" fontId="0" fillId="0" borderId="25" xfId="0" applyNumberFormat="1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10" fillId="0" borderId="0" xfId="1"/>
    <xf numFmtId="0" fontId="27" fillId="12" borderId="1" xfId="1" applyNumberFormat="1" applyFont="1" applyFill="1" applyBorder="1" applyAlignment="1">
      <alignment horizontal="center" vertical="center" wrapText="1"/>
    </xf>
    <xf numFmtId="167" fontId="26" fillId="9" borderId="58" xfId="1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3" fontId="26" fillId="9" borderId="0" xfId="1" applyNumberFormat="1" applyFont="1" applyFill="1" applyBorder="1" applyAlignment="1">
      <alignment horizontal="center"/>
    </xf>
    <xf numFmtId="3" fontId="26" fillId="9" borderId="0" xfId="1" applyNumberFormat="1" applyFont="1" applyFill="1" applyBorder="1" applyAlignment="1">
      <alignment horizontal="left" vertical="center"/>
    </xf>
    <xf numFmtId="0" fontId="30" fillId="9" borderId="58" xfId="1" applyFont="1" applyFill="1" applyBorder="1" applyAlignment="1"/>
    <xf numFmtId="0" fontId="27" fillId="12" borderId="1" xfId="1" applyFont="1" applyFill="1" applyBorder="1" applyAlignment="1">
      <alignment horizontal="center" vertical="center"/>
    </xf>
    <xf numFmtId="3" fontId="27" fillId="9" borderId="0" xfId="1" applyNumberFormat="1" applyFont="1" applyFill="1" applyBorder="1" applyAlignment="1">
      <alignment horizontal="left" vertical="center"/>
    </xf>
    <xf numFmtId="3" fontId="27" fillId="9" borderId="0" xfId="1" applyNumberFormat="1" applyFont="1" applyFill="1" applyBorder="1" applyAlignment="1">
      <alignment horizontal="center"/>
    </xf>
    <xf numFmtId="0" fontId="26" fillId="9" borderId="1" xfId="1" applyFont="1" applyFill="1" applyBorder="1"/>
    <xf numFmtId="3" fontId="26" fillId="9" borderId="1" xfId="1" applyNumberFormat="1" applyFont="1" applyFill="1" applyBorder="1" applyAlignment="1">
      <alignment horizontal="center"/>
    </xf>
    <xf numFmtId="3" fontId="27" fillId="9" borderId="1" xfId="1" applyNumberFormat="1" applyFont="1" applyFill="1" applyBorder="1" applyAlignment="1">
      <alignment horizontal="left" vertical="center"/>
    </xf>
    <xf numFmtId="3" fontId="27" fillId="9" borderId="1" xfId="1" applyNumberFormat="1" applyFont="1" applyFill="1" applyBorder="1" applyAlignment="1">
      <alignment horizontal="center"/>
    </xf>
    <xf numFmtId="3" fontId="0" fillId="0" borderId="8" xfId="0" applyNumberForma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166" fontId="0" fillId="0" borderId="6" xfId="0" applyNumberFormat="1" applyBorder="1" applyAlignment="1">
      <alignment vertical="center"/>
    </xf>
    <xf numFmtId="166" fontId="0" fillId="0" borderId="9" xfId="0" applyNumberFormat="1" applyBorder="1" applyAlignment="1">
      <alignment vertical="center"/>
    </xf>
    <xf numFmtId="3" fontId="0" fillId="0" borderId="8" xfId="0" applyNumberFormat="1" applyBorder="1" applyAlignment="1">
      <alignment horizontal="left" vertical="center"/>
    </xf>
    <xf numFmtId="0" fontId="0" fillId="3" borderId="19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8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13" fillId="13" borderId="1" xfId="1" applyFont="1" applyFill="1" applyBorder="1" applyAlignment="1" applyProtection="1">
      <alignment horizontal="center" vertical="center" wrapText="1"/>
      <protection locked="0"/>
    </xf>
    <xf numFmtId="0" fontId="15" fillId="13" borderId="1" xfId="1" applyFont="1" applyFill="1" applyBorder="1" applyAlignment="1" applyProtection="1">
      <alignment horizontal="center"/>
      <protection locked="0"/>
    </xf>
    <xf numFmtId="0" fontId="38" fillId="13" borderId="1" xfId="1" applyFont="1" applyFill="1" applyBorder="1" applyAlignment="1" applyProtection="1">
      <alignment horizontal="center"/>
      <protection locked="0"/>
    </xf>
    <xf numFmtId="0" fontId="35" fillId="0" borderId="18" xfId="12" applyBorder="1" applyAlignment="1">
      <alignment horizontal="center" vertical="center"/>
    </xf>
    <xf numFmtId="0" fontId="35" fillId="0" borderId="43" xfId="12" applyBorder="1" applyAlignment="1">
      <alignment horizontal="center" vertical="center"/>
    </xf>
    <xf numFmtId="0" fontId="35" fillId="0" borderId="1" xfId="12" applyBorder="1" applyAlignment="1">
      <alignment horizontal="center" vertical="center"/>
    </xf>
    <xf numFmtId="0" fontId="35" fillId="0" borderId="44" xfId="12" applyBorder="1" applyAlignment="1">
      <alignment horizontal="center" vertical="center"/>
    </xf>
    <xf numFmtId="0" fontId="13" fillId="0" borderId="1" xfId="1" applyFont="1" applyBorder="1" applyAlignment="1" applyProtection="1">
      <alignment horizontal="right"/>
      <protection locked="0"/>
    </xf>
    <xf numFmtId="0" fontId="17" fillId="8" borderId="1" xfId="1" applyFont="1" applyFill="1" applyBorder="1" applyAlignment="1" applyProtection="1">
      <alignment horizontal="right" vertical="center"/>
      <protection locked="0"/>
    </xf>
    <xf numFmtId="0" fontId="13" fillId="10" borderId="1" xfId="0" applyFont="1" applyFill="1" applyBorder="1" applyAlignment="1" applyProtection="1">
      <alignment horizontal="right" vertical="center"/>
      <protection locked="0"/>
    </xf>
    <xf numFmtId="0" fontId="36" fillId="10" borderId="1" xfId="0" applyFont="1" applyFill="1" applyBorder="1" applyAlignment="1" applyProtection="1">
      <alignment horizontal="right" vertical="center"/>
      <protection locked="0"/>
    </xf>
    <xf numFmtId="0" fontId="0" fillId="10" borderId="1" xfId="0" applyFill="1" applyBorder="1" applyAlignment="1">
      <alignment horizontal="right" vertical="center"/>
    </xf>
    <xf numFmtId="0" fontId="0" fillId="10" borderId="6" xfId="0" applyFill="1" applyBorder="1" applyAlignment="1">
      <alignment horizontal="right" vertical="center"/>
    </xf>
    <xf numFmtId="0" fontId="13" fillId="10" borderId="8" xfId="0" applyFont="1" applyFill="1" applyBorder="1" applyAlignment="1" applyProtection="1">
      <alignment horizontal="right" vertical="center"/>
      <protection locked="0"/>
    </xf>
    <xf numFmtId="0" fontId="36" fillId="10" borderId="8" xfId="0" applyFont="1" applyFill="1" applyBorder="1" applyAlignment="1" applyProtection="1">
      <alignment horizontal="right" vertical="center"/>
      <protection locked="0"/>
    </xf>
    <xf numFmtId="0" fontId="0" fillId="10" borderId="8" xfId="0" applyFill="1" applyBorder="1" applyAlignment="1">
      <alignment horizontal="right" vertical="center"/>
    </xf>
    <xf numFmtId="0" fontId="0" fillId="10" borderId="9" xfId="0" applyFill="1" applyBorder="1" applyAlignment="1">
      <alignment horizontal="right" vertical="center"/>
    </xf>
    <xf numFmtId="2" fontId="0" fillId="0" borderId="6" xfId="0" applyNumberFormat="1" applyBorder="1"/>
    <xf numFmtId="0" fontId="0" fillId="0" borderId="46" xfId="0" applyBorder="1" applyAlignment="1">
      <alignment vertical="center"/>
    </xf>
    <xf numFmtId="0" fontId="0" fillId="0" borderId="26" xfId="0" applyBorder="1"/>
    <xf numFmtId="3" fontId="0" fillId="0" borderId="26" xfId="0" applyNumberFormat="1" applyBorder="1" applyAlignment="1">
      <alignment vertical="center"/>
    </xf>
    <xf numFmtId="166" fontId="0" fillId="0" borderId="50" xfId="0" applyNumberFormat="1" applyBorder="1" applyAlignment="1">
      <alignment vertical="center"/>
    </xf>
    <xf numFmtId="0" fontId="35" fillId="2" borderId="44" xfId="12" applyFill="1" applyBorder="1" applyAlignment="1">
      <alignment horizontal="center" vertical="center"/>
    </xf>
    <xf numFmtId="0" fontId="35" fillId="2" borderId="1" xfId="12" applyFill="1" applyBorder="1" applyAlignment="1">
      <alignment horizontal="center" vertical="center"/>
    </xf>
    <xf numFmtId="0" fontId="11" fillId="8" borderId="1" xfId="1" applyFont="1" applyFill="1" applyBorder="1" applyAlignment="1" applyProtection="1">
      <alignment horizontal="right" vertical="center"/>
      <protection locked="0"/>
    </xf>
    <xf numFmtId="0" fontId="11" fillId="0" borderId="1" xfId="1" applyFont="1" applyBorder="1" applyAlignment="1" applyProtection="1">
      <alignment horizontal="right"/>
      <protection locked="0"/>
    </xf>
    <xf numFmtId="0" fontId="12" fillId="8" borderId="1" xfId="1" applyFont="1" applyFill="1" applyBorder="1" applyAlignment="1" applyProtection="1">
      <alignment horizontal="right" vertical="center"/>
      <protection locked="0"/>
    </xf>
    <xf numFmtId="0" fontId="17" fillId="0" borderId="1" xfId="1" applyFont="1" applyBorder="1" applyAlignment="1" applyProtection="1">
      <alignment horizontal="right"/>
      <protection locked="0"/>
    </xf>
    <xf numFmtId="0" fontId="12" fillId="0" borderId="1" xfId="1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left"/>
    </xf>
    <xf numFmtId="0" fontId="1" fillId="5" borderId="13" xfId="0" applyFont="1" applyFill="1" applyBorder="1" applyAlignment="1">
      <alignment horizontal="left"/>
    </xf>
    <xf numFmtId="0" fontId="1" fillId="5" borderId="14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 applyProtection="1">
      <alignment horizontal="left" vertical="center" wrapText="1"/>
      <protection locked="0"/>
    </xf>
    <xf numFmtId="0" fontId="24" fillId="9" borderId="33" xfId="0" applyFont="1" applyFill="1" applyBorder="1" applyAlignment="1" applyProtection="1">
      <alignment horizontal="left" vertical="center" wrapText="1"/>
      <protection locked="0"/>
    </xf>
    <xf numFmtId="0" fontId="24" fillId="9" borderId="13" xfId="0" applyFont="1" applyFill="1" applyBorder="1" applyAlignment="1" applyProtection="1">
      <alignment horizontal="left" vertical="center" wrapText="1"/>
      <protection locked="0"/>
    </xf>
    <xf numFmtId="0" fontId="24" fillId="9" borderId="14" xfId="0" applyFont="1" applyFill="1" applyBorder="1" applyAlignment="1" applyProtection="1">
      <alignment horizontal="left" vertical="center" wrapText="1"/>
      <protection locked="0"/>
    </xf>
    <xf numFmtId="0" fontId="24" fillId="9" borderId="42" xfId="0" applyFont="1" applyFill="1" applyBorder="1" applyAlignment="1" applyProtection="1">
      <alignment horizontal="left" vertical="center" wrapText="1"/>
      <protection locked="0"/>
    </xf>
    <xf numFmtId="0" fontId="24" fillId="9" borderId="15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49" fontId="0" fillId="11" borderId="53" xfId="0" applyNumberFormat="1" applyFont="1" applyFill="1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49" fontId="0" fillId="11" borderId="40" xfId="0" applyNumberFormat="1" applyFill="1" applyBorder="1" applyAlignment="1">
      <alignment horizontal="left" vertical="top"/>
    </xf>
    <xf numFmtId="49" fontId="0" fillId="11" borderId="42" xfId="0" applyNumberFormat="1" applyFill="1" applyBorder="1" applyAlignment="1">
      <alignment horizontal="left" vertical="top"/>
    </xf>
    <xf numFmtId="49" fontId="0" fillId="11" borderId="53" xfId="0" applyNumberFormat="1" applyFill="1" applyBorder="1" applyAlignment="1">
      <alignment horizontal="left" vertical="top" wrapText="1"/>
    </xf>
    <xf numFmtId="49" fontId="0" fillId="11" borderId="42" xfId="0" applyNumberFormat="1" applyFill="1" applyBorder="1" applyAlignment="1">
      <alignment horizontal="left" vertical="top" wrapText="1"/>
    </xf>
    <xf numFmtId="49" fontId="0" fillId="11" borderId="56" xfId="0" applyNumberFormat="1" applyFill="1" applyBorder="1" applyAlignment="1">
      <alignment horizontal="left" vertical="top" wrapText="1"/>
    </xf>
    <xf numFmtId="49" fontId="0" fillId="11" borderId="41" xfId="0" applyNumberFormat="1" applyFill="1" applyBorder="1" applyAlignment="1">
      <alignment horizontal="left" vertical="top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6" fontId="13" fillId="0" borderId="25" xfId="1" applyNumberFormat="1" applyFont="1" applyBorder="1" applyAlignment="1" applyProtection="1">
      <alignment horizontal="left" wrapText="1"/>
      <protection locked="0"/>
    </xf>
    <xf numFmtId="6" fontId="13" fillId="0" borderId="33" xfId="1" applyNumberFormat="1" applyFont="1" applyBorder="1" applyAlignment="1" applyProtection="1">
      <alignment horizontal="left" wrapText="1"/>
      <protection locked="0"/>
    </xf>
    <xf numFmtId="6" fontId="13" fillId="0" borderId="13" xfId="1" applyNumberFormat="1" applyFont="1" applyBorder="1" applyAlignment="1" applyProtection="1">
      <alignment horizontal="left" wrapText="1"/>
      <protection locked="0"/>
    </xf>
    <xf numFmtId="0" fontId="17" fillId="0" borderId="25" xfId="1" applyFont="1" applyBorder="1" applyAlignment="1" applyProtection="1">
      <alignment horizontal="left" vertical="center" wrapText="1"/>
      <protection locked="0"/>
    </xf>
    <xf numFmtId="0" fontId="17" fillId="0" borderId="33" xfId="1" applyFont="1" applyBorder="1" applyAlignment="1" applyProtection="1">
      <alignment horizontal="left" vertical="center" wrapText="1"/>
      <protection locked="0"/>
    </xf>
    <xf numFmtId="0" fontId="17" fillId="0" borderId="13" xfId="1" applyFont="1" applyBorder="1" applyAlignment="1" applyProtection="1">
      <alignment horizontal="left" vertical="center" wrapText="1"/>
      <protection locked="0"/>
    </xf>
    <xf numFmtId="0" fontId="12" fillId="0" borderId="51" xfId="1" applyFont="1" applyBorder="1" applyAlignment="1" applyProtection="1">
      <alignment horizontal="center" vertical="center" wrapText="1"/>
      <protection locked="0"/>
    </xf>
    <xf numFmtId="0" fontId="12" fillId="0" borderId="54" xfId="1" applyFont="1" applyBorder="1" applyAlignment="1" applyProtection="1">
      <alignment horizontal="center" vertical="center" wrapText="1"/>
      <protection locked="0"/>
    </xf>
    <xf numFmtId="0" fontId="12" fillId="0" borderId="52" xfId="1" applyFont="1" applyBorder="1" applyAlignment="1" applyProtection="1">
      <alignment horizontal="center" vertical="center" wrapText="1"/>
      <protection locked="0"/>
    </xf>
    <xf numFmtId="0" fontId="12" fillId="0" borderId="34" xfId="1" applyFont="1" applyBorder="1" applyAlignment="1" applyProtection="1">
      <alignment horizontal="center" vertical="center" wrapText="1"/>
      <protection locked="0"/>
    </xf>
    <xf numFmtId="0" fontId="12" fillId="0" borderId="35" xfId="1" applyFont="1" applyBorder="1" applyAlignment="1" applyProtection="1">
      <alignment horizontal="center" vertical="center" wrapText="1"/>
      <protection locked="0"/>
    </xf>
    <xf numFmtId="0" fontId="12" fillId="0" borderId="17" xfId="1" applyFont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0" fontId="13" fillId="9" borderId="25" xfId="1" applyFont="1" applyFill="1" applyBorder="1" applyAlignment="1" applyProtection="1">
      <alignment horizontal="left" vertical="center" wrapText="1"/>
      <protection locked="0"/>
    </xf>
    <xf numFmtId="0" fontId="13" fillId="9" borderId="33" xfId="1" applyFont="1" applyFill="1" applyBorder="1" applyAlignment="1" applyProtection="1">
      <alignment horizontal="left" vertical="center" wrapText="1"/>
      <protection locked="0"/>
    </xf>
    <xf numFmtId="0" fontId="13" fillId="9" borderId="13" xfId="1" applyFont="1" applyFill="1" applyBorder="1" applyAlignment="1" applyProtection="1">
      <alignment horizontal="left" vertical="center" wrapText="1"/>
      <protection locked="0"/>
    </xf>
    <xf numFmtId="0" fontId="17" fillId="9" borderId="25" xfId="1" applyFont="1" applyFill="1" applyBorder="1" applyAlignment="1" applyProtection="1">
      <alignment horizontal="left" vertical="center" wrapText="1"/>
      <protection locked="0"/>
    </xf>
    <xf numFmtId="0" fontId="17" fillId="9" borderId="33" xfId="1" applyFont="1" applyFill="1" applyBorder="1" applyAlignment="1" applyProtection="1">
      <alignment horizontal="left" vertical="center" wrapText="1"/>
      <protection locked="0"/>
    </xf>
    <xf numFmtId="0" fontId="17" fillId="9" borderId="13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0" fontId="13" fillId="0" borderId="25" xfId="1" applyFont="1" applyBorder="1" applyAlignment="1" applyProtection="1">
      <alignment horizontal="left" vertical="center"/>
      <protection locked="0"/>
    </xf>
    <xf numFmtId="0" fontId="13" fillId="0" borderId="33" xfId="1" applyFont="1" applyBorder="1" applyAlignment="1" applyProtection="1">
      <alignment horizontal="left" vertical="center"/>
      <protection locked="0"/>
    </xf>
    <xf numFmtId="0" fontId="13" fillId="0" borderId="13" xfId="1" applyFont="1" applyBorder="1" applyAlignment="1" applyProtection="1">
      <alignment horizontal="left" vertical="center"/>
      <protection locked="0"/>
    </xf>
    <xf numFmtId="0" fontId="13" fillId="0" borderId="54" xfId="1" applyFont="1" applyBorder="1" applyAlignment="1" applyProtection="1">
      <alignment horizontal="left" vertical="center" wrapText="1"/>
      <protection locked="0"/>
    </xf>
    <xf numFmtId="0" fontId="13" fillId="0" borderId="0" xfId="1" applyFont="1" applyBorder="1" applyAlignment="1" applyProtection="1">
      <alignment horizontal="left" vertical="center" wrapText="1"/>
      <protection locked="0"/>
    </xf>
    <xf numFmtId="0" fontId="14" fillId="0" borderId="0" xfId="1" applyFont="1" applyAlignment="1" applyProtection="1">
      <alignment wrapText="1"/>
      <protection locked="0"/>
    </xf>
    <xf numFmtId="0" fontId="14" fillId="0" borderId="0" xfId="1" applyFont="1" applyAlignment="1" applyProtection="1">
      <alignment horizontal="left" vertical="top" wrapText="1"/>
      <protection locked="0"/>
    </xf>
    <xf numFmtId="0" fontId="12" fillId="0" borderId="51" xfId="1" applyFont="1" applyBorder="1" applyAlignment="1" applyProtection="1">
      <alignment horizontal="center" vertical="center"/>
      <protection locked="0"/>
    </xf>
    <xf numFmtId="0" fontId="12" fillId="0" borderId="54" xfId="1" applyFont="1" applyBorder="1" applyAlignment="1" applyProtection="1">
      <alignment horizontal="center" vertical="center"/>
      <protection locked="0"/>
    </xf>
    <xf numFmtId="0" fontId="12" fillId="0" borderId="52" xfId="1" applyFont="1" applyBorder="1" applyAlignment="1" applyProtection="1">
      <alignment horizontal="center" vertical="center"/>
      <protection locked="0"/>
    </xf>
    <xf numFmtId="0" fontId="12" fillId="0" borderId="34" xfId="1" applyFont="1" applyBorder="1" applyAlignment="1" applyProtection="1">
      <alignment horizontal="center" vertical="center"/>
      <protection locked="0"/>
    </xf>
    <xf numFmtId="0" fontId="12" fillId="0" borderId="35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 applyProtection="1">
      <alignment horizontal="left" vertical="center"/>
      <protection locked="0"/>
    </xf>
    <xf numFmtId="0" fontId="17" fillId="0" borderId="33" xfId="1" applyFont="1" applyBorder="1" applyAlignment="1" applyProtection="1">
      <alignment horizontal="left" vertical="center"/>
      <protection locked="0"/>
    </xf>
    <xf numFmtId="0" fontId="26" fillId="9" borderId="0" xfId="1" applyFont="1" applyFill="1" applyAlignment="1">
      <alignment wrapText="1"/>
    </xf>
    <xf numFmtId="0" fontId="10" fillId="0" borderId="0" xfId="1" applyFont="1" applyAlignment="1"/>
    <xf numFmtId="0" fontId="32" fillId="9" borderId="58" xfId="1" quotePrefix="1" applyFont="1" applyFill="1" applyBorder="1" applyAlignment="1">
      <alignment horizontal="center"/>
    </xf>
    <xf numFmtId="0" fontId="32" fillId="9" borderId="0" xfId="1" quotePrefix="1" applyFont="1" applyFill="1" applyBorder="1" applyAlignment="1">
      <alignment horizontal="center"/>
    </xf>
    <xf numFmtId="0" fontId="32" fillId="9" borderId="58" xfId="1" applyFont="1" applyFill="1" applyBorder="1" applyAlignment="1">
      <alignment horizontal="center"/>
    </xf>
    <xf numFmtId="0" fontId="32" fillId="9" borderId="0" xfId="1" applyFont="1" applyFill="1" applyBorder="1" applyAlignment="1">
      <alignment horizontal="center"/>
    </xf>
  </cellXfs>
  <cellStyles count="21">
    <cellStyle name="Euro" xfId="5"/>
    <cellStyle name="Euro 2" xfId="9"/>
    <cellStyle name="Euro 3" xfId="14"/>
    <cellStyle name="Milliers 2" xfId="2"/>
    <cellStyle name="Milliers 2 2" xfId="10"/>
    <cellStyle name="Milliers 2 3" xfId="4"/>
    <cellStyle name="Normal" xfId="0" builtinId="0"/>
    <cellStyle name="Normal 2" xfId="1"/>
    <cellStyle name="Normal 2 2" xfId="11"/>
    <cellStyle name="Normal 3" xfId="12"/>
    <cellStyle name="Normal 3 2" xfId="15"/>
    <cellStyle name="Normal 4" xfId="7"/>
    <cellStyle name="Normal 5" xfId="16"/>
    <cellStyle name="Normal 5 2" xfId="19"/>
    <cellStyle name="Pourcentage 2" xfId="3"/>
    <cellStyle name="Pourcentage 2 2" xfId="13"/>
    <cellStyle name="Pourcentage 3" xfId="8"/>
    <cellStyle name="Pourcentage 4" xfId="6"/>
    <cellStyle name="Pourcentage 5" xfId="17"/>
    <cellStyle name="Pourcentage 5 2" xfId="20"/>
    <cellStyle name="Texte explicatif 2" xfId="18"/>
  </cellStyles>
  <dxfs count="0"/>
  <tableStyles count="0" defaultTableStyle="TableStyleMedium2" defaultPivotStyle="PivotStyleLight16"/>
  <colors>
    <mruColors>
      <color rgb="FFFF7C80"/>
      <color rgb="FF99CCFF"/>
      <color rgb="FFFFCCCC"/>
      <color rgb="FFFFFF99"/>
      <color rgb="FFFFFF66"/>
      <color rgb="FFD5F65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emf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5</xdr:col>
      <xdr:colOff>438151</xdr:colOff>
      <xdr:row>21</xdr:row>
      <xdr:rowOff>87964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81000"/>
          <a:ext cx="4248150" cy="4002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3</xdr:row>
      <xdr:rowOff>152399</xdr:rowOff>
    </xdr:from>
    <xdr:to>
      <xdr:col>5</xdr:col>
      <xdr:colOff>133349</xdr:colOff>
      <xdr:row>20</xdr:row>
      <xdr:rowOff>55835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723899"/>
          <a:ext cx="3876675" cy="33419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762000</xdr:colOff>
          <xdr:row>33</xdr:row>
          <xdr:rowOff>0</xdr:rowOff>
        </xdr:to>
        <xdr:pic>
          <xdr:nvPicPr>
            <xdr:cNvPr id="3" name="Image 2"/>
            <xdr:cNvPicPr>
              <a:picLocks noChangeAspect="1" noChangeArrowheads="1"/>
              <a:extLst>
                <a:ext uri="{84589F7E-364E-4C9E-8A38-B11213B215E9}">
                  <a14:cameraTool cellRange="'Population par tranche d''âge'!$K$6:$K$18" spid="_x0000_s55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315075" y="4143375"/>
              <a:ext cx="762000" cy="3619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17</xdr:row>
      <xdr:rowOff>0</xdr:rowOff>
    </xdr:from>
    <xdr:to>
      <xdr:col>4</xdr:col>
      <xdr:colOff>885184</xdr:colOff>
      <xdr:row>36</xdr:row>
      <xdr:rowOff>170976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91075"/>
          <a:ext cx="5133334" cy="37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6</xdr:col>
      <xdr:colOff>246822</xdr:colOff>
      <xdr:row>41</xdr:row>
      <xdr:rowOff>85643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601075"/>
          <a:ext cx="6628572" cy="6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6</xdr:col>
      <xdr:colOff>1284917</xdr:colOff>
      <xdr:row>48</xdr:row>
      <xdr:rowOff>18905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363075"/>
          <a:ext cx="7666667" cy="1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H19" sqref="H19"/>
    </sheetView>
  </sheetViews>
  <sheetFormatPr baseColWidth="10" defaultRowHeight="15" x14ac:dyDescent="0.25"/>
  <cols>
    <col min="1" max="1" width="4.7109375" customWidth="1"/>
    <col min="2" max="2" width="15.5703125" bestFit="1" customWidth="1"/>
    <col min="3" max="5" width="14.5703125" customWidth="1"/>
    <col min="6" max="7" width="16.140625" customWidth="1"/>
    <col min="8" max="8" width="17.5703125" bestFit="1" customWidth="1"/>
    <col min="9" max="9" width="3.42578125" customWidth="1"/>
    <col min="10" max="10" width="5.28515625" customWidth="1"/>
    <col min="11" max="11" width="15.5703125" bestFit="1" customWidth="1"/>
    <col min="12" max="12" width="22.28515625" customWidth="1"/>
    <col min="13" max="13" width="18.5703125" bestFit="1" customWidth="1"/>
    <col min="14" max="14" width="19.28515625" bestFit="1" customWidth="1"/>
  </cols>
  <sheetData>
    <row r="1" spans="1:14" x14ac:dyDescent="0.25">
      <c r="A1" t="s">
        <v>0</v>
      </c>
    </row>
    <row r="2" spans="1:14" ht="15.75" thickBot="1" x14ac:dyDescent="0.3"/>
    <row r="3" spans="1:14" s="5" customFormat="1" ht="63" customHeight="1" x14ac:dyDescent="0.25">
      <c r="A3" s="235" t="s">
        <v>1</v>
      </c>
      <c r="B3" s="236"/>
      <c r="C3" s="86" t="s">
        <v>2</v>
      </c>
      <c r="D3" s="86" t="s">
        <v>11</v>
      </c>
      <c r="E3" s="86" t="s">
        <v>12</v>
      </c>
      <c r="F3" s="86" t="s">
        <v>3</v>
      </c>
      <c r="G3" s="86" t="s">
        <v>73</v>
      </c>
      <c r="H3" s="87" t="s">
        <v>75</v>
      </c>
      <c r="J3" s="241" t="s">
        <v>1</v>
      </c>
      <c r="K3" s="242"/>
      <c r="L3" s="69" t="s">
        <v>154</v>
      </c>
      <c r="M3" s="69" t="s">
        <v>13</v>
      </c>
      <c r="N3" s="70" t="s">
        <v>14</v>
      </c>
    </row>
    <row r="4" spans="1:14" x14ac:dyDescent="0.25">
      <c r="A4" s="6">
        <v>44</v>
      </c>
      <c r="B4" s="1" t="s">
        <v>6</v>
      </c>
      <c r="C4" s="7">
        <v>1365.2</v>
      </c>
      <c r="D4" s="7">
        <v>1380.8</v>
      </c>
      <c r="E4" s="7"/>
      <c r="F4" s="7">
        <v>1413.3</v>
      </c>
      <c r="G4" s="88">
        <v>1425.6</v>
      </c>
      <c r="H4" s="90">
        <f>(G4-C4)/C4*100</f>
        <v>4.4242601816583553</v>
      </c>
      <c r="J4" s="71">
        <v>44</v>
      </c>
      <c r="K4" s="72" t="s">
        <v>6</v>
      </c>
      <c r="L4" s="84">
        <v>8606</v>
      </c>
      <c r="M4" s="84">
        <v>1425592</v>
      </c>
      <c r="N4" s="216">
        <f>(L4/M4)*100</f>
        <v>0.60367903299120651</v>
      </c>
    </row>
    <row r="5" spans="1:14" x14ac:dyDescent="0.25">
      <c r="A5" s="6">
        <v>49</v>
      </c>
      <c r="B5" s="1" t="s">
        <v>7</v>
      </c>
      <c r="C5" s="7">
        <v>810.1</v>
      </c>
      <c r="D5" s="7">
        <v>810.9</v>
      </c>
      <c r="E5" s="7"/>
      <c r="F5" s="7">
        <v>820.6</v>
      </c>
      <c r="G5" s="88">
        <v>815.3</v>
      </c>
      <c r="H5" s="90">
        <f t="shared" ref="H5:H10" si="0">(G5-C5)/C5*100</f>
        <v>0.64189606221453299</v>
      </c>
      <c r="J5" s="71">
        <v>49</v>
      </c>
      <c r="K5" s="72" t="s">
        <v>7</v>
      </c>
      <c r="L5" s="84">
        <v>6953</v>
      </c>
      <c r="M5" s="84">
        <v>815325</v>
      </c>
      <c r="N5" s="216">
        <f t="shared" ref="N5:N9" si="1">(L5/M5)*100</f>
        <v>0.85278876521632485</v>
      </c>
    </row>
    <row r="6" spans="1:14" x14ac:dyDescent="0.25">
      <c r="A6" s="6">
        <v>53</v>
      </c>
      <c r="B6" s="1" t="s">
        <v>8</v>
      </c>
      <c r="C6" s="7">
        <v>307.89999999999998</v>
      </c>
      <c r="D6" s="7">
        <v>307.7</v>
      </c>
      <c r="E6" s="7"/>
      <c r="F6" s="7">
        <v>306.3</v>
      </c>
      <c r="G6" s="88">
        <v>305</v>
      </c>
      <c r="H6" s="90">
        <f t="shared" si="0"/>
        <v>-0.94186424163688787</v>
      </c>
      <c r="J6" s="71">
        <v>53</v>
      </c>
      <c r="K6" s="72" t="s">
        <v>8</v>
      </c>
      <c r="L6" s="84">
        <v>3037</v>
      </c>
      <c r="M6" s="84">
        <v>305021</v>
      </c>
      <c r="N6" s="216">
        <f t="shared" si="1"/>
        <v>0.99566915064864381</v>
      </c>
    </row>
    <row r="7" spans="1:14" x14ac:dyDescent="0.25">
      <c r="A7" s="6">
        <v>72</v>
      </c>
      <c r="B7" s="1" t="s">
        <v>9</v>
      </c>
      <c r="C7" s="7">
        <v>568.4</v>
      </c>
      <c r="D7" s="7">
        <v>567.5</v>
      </c>
      <c r="E7" s="7"/>
      <c r="F7" s="7">
        <v>566.9</v>
      </c>
      <c r="G7" s="88">
        <v>561.6</v>
      </c>
      <c r="H7" s="90">
        <f t="shared" si="0"/>
        <v>-1.1963406052075922</v>
      </c>
      <c r="J7" s="71">
        <v>72</v>
      </c>
      <c r="K7" s="72" t="s">
        <v>9</v>
      </c>
      <c r="L7" s="84">
        <v>5425</v>
      </c>
      <c r="M7" s="84">
        <v>561583</v>
      </c>
      <c r="N7" s="216">
        <f t="shared" si="1"/>
        <v>0.96601927052635139</v>
      </c>
    </row>
    <row r="8" spans="1:14" x14ac:dyDescent="0.25">
      <c r="A8" s="6">
        <v>85</v>
      </c>
      <c r="B8" s="1" t="s">
        <v>10</v>
      </c>
      <c r="C8" s="7">
        <v>666.7</v>
      </c>
      <c r="D8" s="7">
        <v>670.6</v>
      </c>
      <c r="E8" s="7"/>
      <c r="F8" s="7">
        <v>680.1</v>
      </c>
      <c r="G8" s="88">
        <v>679</v>
      </c>
      <c r="H8" s="90">
        <f t="shared" si="0"/>
        <v>1.8449077546122623</v>
      </c>
      <c r="J8" s="71">
        <v>85</v>
      </c>
      <c r="K8" s="72" t="s">
        <v>10</v>
      </c>
      <c r="L8" s="84">
        <v>4945</v>
      </c>
      <c r="M8" s="84">
        <v>679024</v>
      </c>
      <c r="N8" s="216">
        <f t="shared" si="1"/>
        <v>0.72825113692594079</v>
      </c>
    </row>
    <row r="9" spans="1:14" x14ac:dyDescent="0.25">
      <c r="A9" s="237" t="s">
        <v>4</v>
      </c>
      <c r="B9" s="238"/>
      <c r="C9" s="7">
        <v>3718.5</v>
      </c>
      <c r="D9" s="7">
        <v>3737.6</v>
      </c>
      <c r="E9" s="7"/>
      <c r="F9" s="7">
        <v>3787.4</v>
      </c>
      <c r="G9" s="88">
        <f>SUM(G4:G8)</f>
        <v>3786.4999999999995</v>
      </c>
      <c r="H9" s="90">
        <f t="shared" si="0"/>
        <v>1.8286943660077868</v>
      </c>
      <c r="J9" s="243" t="s">
        <v>4</v>
      </c>
      <c r="K9" s="244"/>
      <c r="L9" s="84">
        <f>SUM(L4:L8)</f>
        <v>28966</v>
      </c>
      <c r="M9" s="84">
        <f>SUM(M4:M8)</f>
        <v>3786545</v>
      </c>
      <c r="N9" s="216">
        <f t="shared" si="1"/>
        <v>0.76497176185678506</v>
      </c>
    </row>
    <row r="10" spans="1:14" ht="15.75" thickBot="1" x14ac:dyDescent="0.3">
      <c r="A10" s="239" t="s">
        <v>5</v>
      </c>
      <c r="B10" s="240"/>
      <c r="C10" s="8">
        <v>64300.800000000003</v>
      </c>
      <c r="D10" s="8">
        <v>64468.800000000003</v>
      </c>
      <c r="E10" s="8"/>
      <c r="F10" s="8">
        <v>65018.1</v>
      </c>
      <c r="G10" s="89">
        <v>64812</v>
      </c>
      <c r="H10" s="91">
        <f t="shared" si="0"/>
        <v>0.79501343684681547</v>
      </c>
      <c r="J10" s="245" t="s">
        <v>5</v>
      </c>
      <c r="K10" s="246"/>
      <c r="L10" s="85"/>
      <c r="M10" s="85">
        <v>64812052</v>
      </c>
      <c r="N10" s="4"/>
    </row>
    <row r="11" spans="1:14" x14ac:dyDescent="0.25">
      <c r="J11" t="s">
        <v>70</v>
      </c>
    </row>
    <row r="12" spans="1:14" x14ac:dyDescent="0.25">
      <c r="A12" t="s">
        <v>74</v>
      </c>
    </row>
  </sheetData>
  <mergeCells count="6">
    <mergeCell ref="A3:B3"/>
    <mergeCell ref="A9:B9"/>
    <mergeCell ref="A10:B10"/>
    <mergeCell ref="J3:K3"/>
    <mergeCell ref="J9:K9"/>
    <mergeCell ref="J10:K1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opLeftCell="A4" workbookViewId="0">
      <selection activeCell="D28" sqref="D28"/>
    </sheetView>
  </sheetViews>
  <sheetFormatPr baseColWidth="10" defaultRowHeight="15" x14ac:dyDescent="0.25"/>
  <cols>
    <col min="1" max="5" width="24.7109375" customWidth="1"/>
  </cols>
  <sheetData>
    <row r="2" spans="1:5" x14ac:dyDescent="0.25">
      <c r="A2" s="66"/>
      <c r="B2" s="66"/>
      <c r="C2" s="66"/>
      <c r="D2" s="66"/>
      <c r="E2" s="66"/>
    </row>
    <row r="3" spans="1:5" x14ac:dyDescent="0.25">
      <c r="A3" s="66"/>
      <c r="B3" s="66"/>
      <c r="C3" s="66"/>
      <c r="D3" s="66"/>
      <c r="E3" s="66"/>
    </row>
    <row r="4" spans="1:5" ht="23.25" x14ac:dyDescent="0.35">
      <c r="A4" s="369" t="s">
        <v>128</v>
      </c>
      <c r="B4" s="370"/>
      <c r="C4" s="370"/>
      <c r="D4" s="370"/>
      <c r="E4" s="370"/>
    </row>
    <row r="5" spans="1:5" ht="23.25" x14ac:dyDescent="0.35">
      <c r="A5" s="371" t="s">
        <v>129</v>
      </c>
      <c r="B5" s="372"/>
      <c r="C5" s="372"/>
      <c r="D5" s="372"/>
      <c r="E5" s="372"/>
    </row>
    <row r="6" spans="1:5" x14ac:dyDescent="0.25">
      <c r="A6" s="148"/>
      <c r="B6" s="149"/>
      <c r="C6" s="146"/>
      <c r="D6" s="146"/>
      <c r="E6" s="146"/>
    </row>
    <row r="7" spans="1:5" ht="80.25" customHeight="1" x14ac:dyDescent="0.25">
      <c r="A7" s="153" t="s">
        <v>1</v>
      </c>
      <c r="B7" s="147" t="s">
        <v>130</v>
      </c>
      <c r="C7" s="147" t="s">
        <v>131</v>
      </c>
      <c r="D7" s="147" t="s">
        <v>132</v>
      </c>
      <c r="E7" s="147" t="s">
        <v>133</v>
      </c>
    </row>
    <row r="8" spans="1:5" x14ac:dyDescent="0.25">
      <c r="A8" s="156" t="s">
        <v>134</v>
      </c>
      <c r="B8" s="157">
        <v>101</v>
      </c>
      <c r="C8" s="157">
        <v>8</v>
      </c>
      <c r="D8" s="157">
        <v>0</v>
      </c>
      <c r="E8" s="157">
        <v>109</v>
      </c>
    </row>
    <row r="9" spans="1:5" x14ac:dyDescent="0.25">
      <c r="A9" s="156" t="s">
        <v>135</v>
      </c>
      <c r="B9" s="157">
        <v>35</v>
      </c>
      <c r="C9" s="157">
        <v>0</v>
      </c>
      <c r="D9" s="157">
        <v>0</v>
      </c>
      <c r="E9" s="157">
        <v>35</v>
      </c>
    </row>
    <row r="10" spans="1:5" x14ac:dyDescent="0.25">
      <c r="A10" s="156" t="s">
        <v>136</v>
      </c>
      <c r="B10" s="157">
        <v>14</v>
      </c>
      <c r="C10" s="157">
        <v>50</v>
      </c>
      <c r="D10" s="157">
        <v>0</v>
      </c>
      <c r="E10" s="157">
        <v>64</v>
      </c>
    </row>
    <row r="11" spans="1:5" x14ac:dyDescent="0.25">
      <c r="A11" s="156" t="s">
        <v>137</v>
      </c>
      <c r="B11" s="157">
        <v>90</v>
      </c>
      <c r="C11" s="157">
        <v>130</v>
      </c>
      <c r="D11" s="157">
        <v>0</v>
      </c>
      <c r="E11" s="157">
        <v>220</v>
      </c>
    </row>
    <row r="12" spans="1:5" x14ac:dyDescent="0.25">
      <c r="A12" s="156" t="s">
        <v>138</v>
      </c>
      <c r="B12" s="157">
        <v>88</v>
      </c>
      <c r="C12" s="157">
        <v>57</v>
      </c>
      <c r="D12" s="157">
        <v>0</v>
      </c>
      <c r="E12" s="157">
        <v>145</v>
      </c>
    </row>
    <row r="13" spans="1:5" x14ac:dyDescent="0.25">
      <c r="A13" s="158" t="s">
        <v>139</v>
      </c>
      <c r="B13" s="159">
        <v>328</v>
      </c>
      <c r="C13" s="159">
        <v>245</v>
      </c>
      <c r="D13" s="159">
        <v>0</v>
      </c>
      <c r="E13" s="159">
        <v>573</v>
      </c>
    </row>
    <row r="14" spans="1:5" x14ac:dyDescent="0.25">
      <c r="A14" s="154"/>
      <c r="B14" s="155"/>
      <c r="C14" s="155"/>
      <c r="D14" s="155"/>
      <c r="E14" s="155"/>
    </row>
    <row r="15" spans="1:5" x14ac:dyDescent="0.25">
      <c r="A15" s="151" t="s">
        <v>140</v>
      </c>
      <c r="B15" s="150"/>
      <c r="C15" s="150"/>
      <c r="D15" s="150"/>
      <c r="E15" s="150"/>
    </row>
    <row r="16" spans="1:5" x14ac:dyDescent="0.25">
      <c r="A16" s="367" t="s">
        <v>141</v>
      </c>
      <c r="B16" s="368"/>
      <c r="C16" s="368"/>
      <c r="D16" s="146"/>
      <c r="E16" s="146"/>
    </row>
    <row r="17" spans="1:5" x14ac:dyDescent="0.25">
      <c r="A17" s="152" t="s">
        <v>142</v>
      </c>
      <c r="B17" s="146"/>
      <c r="C17" s="146"/>
      <c r="D17" s="146"/>
      <c r="E17" s="146"/>
    </row>
  </sheetData>
  <mergeCells count="3">
    <mergeCell ref="A16:C16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workbookViewId="0">
      <selection activeCell="B18" sqref="B18"/>
    </sheetView>
  </sheetViews>
  <sheetFormatPr baseColWidth="10" defaultRowHeight="15" x14ac:dyDescent="0.25"/>
  <cols>
    <col min="1" max="1" width="5.28515625" customWidth="1"/>
    <col min="2" max="2" width="23.5703125" customWidth="1"/>
    <col min="3" max="8" width="12.7109375" customWidth="1"/>
    <col min="10" max="10" width="12.5703125" bestFit="1" customWidth="1"/>
  </cols>
  <sheetData>
    <row r="2" spans="1:11" ht="15.75" thickBot="1" x14ac:dyDescent="0.3">
      <c r="A2" t="s">
        <v>15</v>
      </c>
    </row>
    <row r="3" spans="1:11" ht="21" customHeight="1" x14ac:dyDescent="0.25">
      <c r="A3" s="251" t="s">
        <v>1</v>
      </c>
      <c r="B3" s="252"/>
      <c r="C3" s="249" t="s">
        <v>22</v>
      </c>
      <c r="D3" s="249"/>
      <c r="E3" s="249"/>
      <c r="F3" s="249"/>
      <c r="G3" s="249"/>
      <c r="H3" s="250"/>
    </row>
    <row r="4" spans="1:11" ht="15.75" customHeight="1" x14ac:dyDescent="0.25">
      <c r="A4" s="253"/>
      <c r="B4" s="254"/>
      <c r="C4" s="11" t="s">
        <v>16</v>
      </c>
      <c r="D4" s="11" t="s">
        <v>17</v>
      </c>
      <c r="E4" s="11" t="s">
        <v>23</v>
      </c>
      <c r="F4" s="11" t="s">
        <v>18</v>
      </c>
      <c r="G4" s="11" t="s">
        <v>19</v>
      </c>
      <c r="H4" s="12" t="s">
        <v>20</v>
      </c>
    </row>
    <row r="5" spans="1:11" ht="18.75" customHeight="1" x14ac:dyDescent="0.25">
      <c r="A5" s="13">
        <v>44</v>
      </c>
      <c r="B5" s="14" t="s">
        <v>6</v>
      </c>
      <c r="C5" s="20">
        <v>364233</v>
      </c>
      <c r="D5" s="20">
        <v>351454</v>
      </c>
      <c r="E5" s="20">
        <v>364830</v>
      </c>
      <c r="F5" s="20">
        <v>217130</v>
      </c>
      <c r="G5" s="20">
        <v>115694</v>
      </c>
      <c r="H5" s="21">
        <f>C5+D5+E5+F5+G5</f>
        <v>1413341</v>
      </c>
    </row>
    <row r="6" spans="1:11" ht="27.75" customHeight="1" x14ac:dyDescent="0.25">
      <c r="A6" s="15"/>
      <c r="B6" s="16" t="s">
        <v>21</v>
      </c>
      <c r="C6" s="22">
        <f t="shared" ref="C6:H6" si="0">(C5/$H5)*100</f>
        <v>25.771063034327881</v>
      </c>
      <c r="D6" s="22">
        <f t="shared" si="0"/>
        <v>24.866893410719708</v>
      </c>
      <c r="E6" s="22">
        <f t="shared" si="0"/>
        <v>25.813303371231711</v>
      </c>
      <c r="F6" s="22">
        <f t="shared" si="0"/>
        <v>15.362888361690491</v>
      </c>
      <c r="G6" s="22">
        <f t="shared" si="0"/>
        <v>8.1858518220302106</v>
      </c>
      <c r="H6" s="24">
        <f t="shared" si="0"/>
        <v>100</v>
      </c>
      <c r="K6" s="31"/>
    </row>
    <row r="7" spans="1:11" ht="18.75" customHeight="1" x14ac:dyDescent="0.25">
      <c r="A7" s="13">
        <v>49</v>
      </c>
      <c r="B7" s="14" t="s">
        <v>7</v>
      </c>
      <c r="C7" s="20">
        <v>213157</v>
      </c>
      <c r="D7" s="20">
        <v>190359</v>
      </c>
      <c r="E7" s="20">
        <v>207535</v>
      </c>
      <c r="F7" s="20">
        <v>131570</v>
      </c>
      <c r="G7" s="20">
        <v>78034</v>
      </c>
      <c r="H7" s="21">
        <f t="shared" ref="H7:H17" si="1">C7+D7+E7+F7+G7</f>
        <v>820655</v>
      </c>
      <c r="K7" s="31"/>
    </row>
    <row r="8" spans="1:11" ht="24" x14ac:dyDescent="0.25">
      <c r="A8" s="15"/>
      <c r="B8" s="16" t="s">
        <v>21</v>
      </c>
      <c r="C8" s="22">
        <f t="shared" ref="C8:H8" si="2">(C7/$H7)*100</f>
        <v>25.974008566328116</v>
      </c>
      <c r="D8" s="22">
        <f t="shared" si="2"/>
        <v>23.195983695950186</v>
      </c>
      <c r="E8" s="22">
        <f t="shared" si="2"/>
        <v>25.288946024821634</v>
      </c>
      <c r="F8" s="22">
        <f t="shared" si="2"/>
        <v>16.032315650303723</v>
      </c>
      <c r="G8" s="22">
        <f t="shared" si="2"/>
        <v>9.5087460625963409</v>
      </c>
      <c r="H8" s="24">
        <f t="shared" si="2"/>
        <v>100</v>
      </c>
      <c r="K8" s="31"/>
    </row>
    <row r="9" spans="1:11" ht="18.75" customHeight="1" x14ac:dyDescent="0.25">
      <c r="A9" s="13">
        <v>53</v>
      </c>
      <c r="B9" s="14" t="s">
        <v>8</v>
      </c>
      <c r="C9" s="20">
        <v>77648</v>
      </c>
      <c r="D9" s="20">
        <v>62692</v>
      </c>
      <c r="E9" s="20">
        <v>79763</v>
      </c>
      <c r="F9" s="20">
        <v>52825</v>
      </c>
      <c r="G9" s="20">
        <v>33395</v>
      </c>
      <c r="H9" s="21">
        <f t="shared" si="1"/>
        <v>306323</v>
      </c>
      <c r="K9" s="31"/>
    </row>
    <row r="10" spans="1:11" ht="24" x14ac:dyDescent="0.25">
      <c r="A10" s="15"/>
      <c r="B10" s="16" t="s">
        <v>21</v>
      </c>
      <c r="C10" s="22">
        <f t="shared" ref="C10:H10" si="3">(C9/$H9)*100</f>
        <v>25.348406747126401</v>
      </c>
      <c r="D10" s="22">
        <f t="shared" si="3"/>
        <v>20.465978721806721</v>
      </c>
      <c r="E10" s="22">
        <f t="shared" si="3"/>
        <v>26.038854411846319</v>
      </c>
      <c r="F10" s="22">
        <f t="shared" si="3"/>
        <v>17.244868978170103</v>
      </c>
      <c r="G10" s="22">
        <f t="shared" si="3"/>
        <v>10.901891141050459</v>
      </c>
      <c r="H10" s="24">
        <f t="shared" si="3"/>
        <v>100</v>
      </c>
      <c r="K10" s="31"/>
    </row>
    <row r="11" spans="1:11" ht="18.75" customHeight="1" x14ac:dyDescent="0.25">
      <c r="A11" s="13">
        <v>72</v>
      </c>
      <c r="B11" s="14" t="s">
        <v>9</v>
      </c>
      <c r="C11" s="20">
        <v>140710</v>
      </c>
      <c r="D11" s="20">
        <v>119951</v>
      </c>
      <c r="E11" s="20">
        <v>147226</v>
      </c>
      <c r="F11" s="20">
        <v>100091</v>
      </c>
      <c r="G11" s="20">
        <v>58923</v>
      </c>
      <c r="H11" s="21">
        <f t="shared" si="1"/>
        <v>566901</v>
      </c>
      <c r="K11" s="31"/>
    </row>
    <row r="12" spans="1:11" ht="24" x14ac:dyDescent="0.25">
      <c r="A12" s="15"/>
      <c r="B12" s="16" t="s">
        <v>21</v>
      </c>
      <c r="C12" s="22">
        <f t="shared" ref="C12:H12" si="4">(C11/$H11)*100</f>
        <v>24.820912293328114</v>
      </c>
      <c r="D12" s="22">
        <f t="shared" si="4"/>
        <v>21.159073630140007</v>
      </c>
      <c r="E12" s="22">
        <f t="shared" si="4"/>
        <v>25.970319332652437</v>
      </c>
      <c r="F12" s="22">
        <f t="shared" si="4"/>
        <v>17.655816447668993</v>
      </c>
      <c r="G12" s="22">
        <f t="shared" si="4"/>
        <v>10.393878296210451</v>
      </c>
      <c r="H12" s="24">
        <f t="shared" si="4"/>
        <v>100</v>
      </c>
      <c r="K12" s="31"/>
    </row>
    <row r="13" spans="1:11" ht="18.75" customHeight="1" x14ac:dyDescent="0.25">
      <c r="A13" s="13">
        <v>85</v>
      </c>
      <c r="B13" s="14" t="s">
        <v>10</v>
      </c>
      <c r="C13" s="20">
        <v>160218</v>
      </c>
      <c r="D13" s="20">
        <v>135483</v>
      </c>
      <c r="E13" s="20">
        <v>177647</v>
      </c>
      <c r="F13" s="20">
        <v>133141</v>
      </c>
      <c r="G13" s="20">
        <v>73702</v>
      </c>
      <c r="H13" s="21">
        <f t="shared" si="1"/>
        <v>680191</v>
      </c>
      <c r="K13" s="31"/>
    </row>
    <row r="14" spans="1:11" ht="24" x14ac:dyDescent="0.25">
      <c r="A14" s="15"/>
      <c r="B14" s="16" t="s">
        <v>21</v>
      </c>
      <c r="C14" s="22">
        <f t="shared" ref="C14:H14" si="5">(C13/$H13)*100</f>
        <v>23.554854445295511</v>
      </c>
      <c r="D14" s="22">
        <f t="shared" si="5"/>
        <v>19.918375867954737</v>
      </c>
      <c r="E14" s="22">
        <f t="shared" si="5"/>
        <v>26.117222956493102</v>
      </c>
      <c r="F14" s="22">
        <f t="shared" si="5"/>
        <v>19.574060815271004</v>
      </c>
      <c r="G14" s="22">
        <f t="shared" si="5"/>
        <v>10.835485914985643</v>
      </c>
      <c r="H14" s="24">
        <f t="shared" si="5"/>
        <v>100</v>
      </c>
      <c r="K14" s="31"/>
    </row>
    <row r="15" spans="1:11" ht="18.75" customHeight="1" x14ac:dyDescent="0.25">
      <c r="A15" s="247" t="s">
        <v>4</v>
      </c>
      <c r="B15" s="248"/>
      <c r="C15" s="20">
        <f>C5+C7+C9+C11+C13</f>
        <v>955966</v>
      </c>
      <c r="D15" s="20">
        <f>D5+D7+D9+D11+D13</f>
        <v>859939</v>
      </c>
      <c r="E15" s="20">
        <f>E5+E7+E9+E11+E13</f>
        <v>977001</v>
      </c>
      <c r="F15" s="20">
        <f>F5+F7+F9+F11+F13</f>
        <v>634757</v>
      </c>
      <c r="G15" s="20">
        <f>G5+G7+G9+G11+G13</f>
        <v>359748</v>
      </c>
      <c r="H15" s="21">
        <f t="shared" si="1"/>
        <v>3787411</v>
      </c>
      <c r="K15" s="31"/>
    </row>
    <row r="16" spans="1:11" ht="24" x14ac:dyDescent="0.25">
      <c r="A16" s="17"/>
      <c r="B16" s="16" t="s">
        <v>21</v>
      </c>
      <c r="C16" s="22">
        <f t="shared" ref="C16:H16" si="6">(C15/$H15)*100</f>
        <v>25.240619515547692</v>
      </c>
      <c r="D16" s="22">
        <f t="shared" si="6"/>
        <v>22.705193600588899</v>
      </c>
      <c r="E16" s="22">
        <f t="shared" si="6"/>
        <v>25.796012104310833</v>
      </c>
      <c r="F16" s="22">
        <f t="shared" si="6"/>
        <v>16.759654550298343</v>
      </c>
      <c r="G16" s="22">
        <f t="shared" si="6"/>
        <v>9.4985202292542308</v>
      </c>
      <c r="H16" s="24">
        <f t="shared" si="6"/>
        <v>100</v>
      </c>
      <c r="K16" s="31"/>
    </row>
    <row r="17" spans="1:11" ht="18.75" customHeight="1" x14ac:dyDescent="0.25">
      <c r="A17" s="247" t="s">
        <v>5</v>
      </c>
      <c r="B17" s="248"/>
      <c r="C17" s="20">
        <v>15687985</v>
      </c>
      <c r="D17" s="20">
        <v>15457752</v>
      </c>
      <c r="E17" s="20">
        <v>17034053</v>
      </c>
      <c r="F17" s="20">
        <v>10803379</v>
      </c>
      <c r="G17" s="20">
        <v>6034927</v>
      </c>
      <c r="H17" s="21">
        <f t="shared" si="1"/>
        <v>65018096</v>
      </c>
      <c r="K17" s="31"/>
    </row>
    <row r="18" spans="1:11" ht="24.75" thickBot="1" x14ac:dyDescent="0.3">
      <c r="A18" s="18"/>
      <c r="B18" s="19" t="s">
        <v>21</v>
      </c>
      <c r="C18" s="23">
        <f t="shared" ref="C18:H18" si="7">(C17/$H17)*100</f>
        <v>24.128644123937434</v>
      </c>
      <c r="D18" s="23">
        <f t="shared" si="7"/>
        <v>23.774538091672202</v>
      </c>
      <c r="E18" s="23">
        <f t="shared" si="7"/>
        <v>26.198941599274146</v>
      </c>
      <c r="F18" s="23">
        <f t="shared" si="7"/>
        <v>16.615957194440146</v>
      </c>
      <c r="G18" s="23">
        <f t="shared" si="7"/>
        <v>9.2819189906760737</v>
      </c>
      <c r="H18" s="25">
        <f t="shared" si="7"/>
        <v>100</v>
      </c>
      <c r="K18" s="31"/>
    </row>
    <row r="20" spans="1:11" x14ac:dyDescent="0.25">
      <c r="A20" t="s">
        <v>24</v>
      </c>
    </row>
  </sheetData>
  <mergeCells count="4">
    <mergeCell ref="A15:B15"/>
    <mergeCell ref="A17:B17"/>
    <mergeCell ref="C3:H3"/>
    <mergeCell ref="A3:B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L25" sqref="L25"/>
    </sheetView>
  </sheetViews>
  <sheetFormatPr baseColWidth="10" defaultRowHeight="15" x14ac:dyDescent="0.25"/>
  <cols>
    <col min="10" max="10" width="6.7109375" customWidth="1"/>
    <col min="11" max="11" width="17.140625" customWidth="1"/>
    <col min="12" max="13" width="14" customWidth="1"/>
  </cols>
  <sheetData>
    <row r="1" spans="1:13" x14ac:dyDescent="0.25">
      <c r="A1" t="s">
        <v>26</v>
      </c>
      <c r="J1" t="s">
        <v>77</v>
      </c>
    </row>
    <row r="7" spans="1:13" ht="15.75" thickBot="1" x14ac:dyDescent="0.3"/>
    <row r="8" spans="1:13" ht="33.75" customHeight="1" x14ac:dyDescent="0.25">
      <c r="J8" s="257" t="s">
        <v>1</v>
      </c>
      <c r="K8" s="258"/>
      <c r="L8" s="255" t="s">
        <v>71</v>
      </c>
      <c r="M8" s="256"/>
    </row>
    <row r="9" spans="1:13" ht="18" customHeight="1" x14ac:dyDescent="0.25">
      <c r="J9" s="259"/>
      <c r="K9" s="260"/>
      <c r="L9" s="9" t="s">
        <v>27</v>
      </c>
      <c r="M9" s="9" t="s">
        <v>28</v>
      </c>
    </row>
    <row r="10" spans="1:13" x14ac:dyDescent="0.25">
      <c r="J10" s="6">
        <v>44</v>
      </c>
      <c r="K10" s="1" t="s">
        <v>6</v>
      </c>
      <c r="L10" s="26">
        <v>29535</v>
      </c>
      <c r="M10" s="7">
        <f>(L10/$L15)*100</f>
        <v>43.81007475970096</v>
      </c>
    </row>
    <row r="11" spans="1:13" x14ac:dyDescent="0.25">
      <c r="J11" s="6">
        <v>49</v>
      </c>
      <c r="K11" s="1" t="s">
        <v>7</v>
      </c>
      <c r="L11" s="26">
        <v>15591</v>
      </c>
      <c r="M11" s="7">
        <f>(L11/L15)*100</f>
        <v>23.126557493770026</v>
      </c>
    </row>
    <row r="12" spans="1:13" x14ac:dyDescent="0.25">
      <c r="J12" s="6">
        <v>53</v>
      </c>
      <c r="K12" s="1" t="s">
        <v>8</v>
      </c>
      <c r="L12" s="26">
        <v>3724</v>
      </c>
      <c r="M12" s="7">
        <f>(L12/L15)*100</f>
        <v>5.5239112376883819</v>
      </c>
    </row>
    <row r="13" spans="1:13" x14ac:dyDescent="0.25">
      <c r="J13" s="6">
        <v>72</v>
      </c>
      <c r="K13" s="1" t="s">
        <v>9</v>
      </c>
      <c r="L13" s="26">
        <v>10991</v>
      </c>
      <c r="M13" s="7">
        <f>(L13/L15)*100</f>
        <v>16.303251453660852</v>
      </c>
    </row>
    <row r="14" spans="1:13" x14ac:dyDescent="0.25">
      <c r="J14" s="6">
        <v>85</v>
      </c>
      <c r="K14" s="1" t="s">
        <v>10</v>
      </c>
      <c r="L14" s="26">
        <v>7575</v>
      </c>
      <c r="M14" s="7">
        <f>(L14/L15)*100</f>
        <v>11.236205055179779</v>
      </c>
    </row>
    <row r="15" spans="1:13" x14ac:dyDescent="0.25">
      <c r="J15" s="237" t="s">
        <v>4</v>
      </c>
      <c r="K15" s="238"/>
      <c r="L15" s="26">
        <f>SUM(L10:L14)</f>
        <v>67416</v>
      </c>
      <c r="M15" s="7">
        <f>SUM(M10:M14)</f>
        <v>100</v>
      </c>
    </row>
    <row r="16" spans="1:13" ht="15.75" thickBot="1" x14ac:dyDescent="0.3">
      <c r="J16" s="239" t="s">
        <v>5</v>
      </c>
      <c r="K16" s="240"/>
      <c r="L16" s="27">
        <v>1679900</v>
      </c>
      <c r="M16" s="28"/>
    </row>
    <row r="23" spans="1:1" x14ac:dyDescent="0.25">
      <c r="A23" t="s">
        <v>25</v>
      </c>
    </row>
  </sheetData>
  <mergeCells count="4">
    <mergeCell ref="J15:K15"/>
    <mergeCell ref="J16:K16"/>
    <mergeCell ref="L8:M8"/>
    <mergeCell ref="J8:K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J28" sqref="J28"/>
    </sheetView>
  </sheetViews>
  <sheetFormatPr baseColWidth="10" defaultRowHeight="15" x14ac:dyDescent="0.25"/>
  <cols>
    <col min="9" max="9" width="16" customWidth="1"/>
    <col min="11" max="11" width="16" customWidth="1"/>
  </cols>
  <sheetData>
    <row r="1" spans="1:11" x14ac:dyDescent="0.25">
      <c r="A1" t="s">
        <v>29</v>
      </c>
    </row>
    <row r="2" spans="1:11" x14ac:dyDescent="0.25">
      <c r="H2" t="s">
        <v>76</v>
      </c>
    </row>
    <row r="3" spans="1:11" x14ac:dyDescent="0.25">
      <c r="H3" t="s">
        <v>30</v>
      </c>
    </row>
    <row r="9" spans="1:11" ht="15.75" thickBot="1" x14ac:dyDescent="0.3"/>
    <row r="10" spans="1:11" ht="29.25" customHeight="1" x14ac:dyDescent="0.25">
      <c r="H10" s="257" t="s">
        <v>1</v>
      </c>
      <c r="I10" s="258"/>
      <c r="J10" s="255" t="s">
        <v>72</v>
      </c>
      <c r="K10" s="256"/>
    </row>
    <row r="11" spans="1:11" x14ac:dyDescent="0.25">
      <c r="H11" s="259"/>
      <c r="I11" s="260"/>
      <c r="J11" s="9" t="s">
        <v>27</v>
      </c>
      <c r="K11" s="9" t="s">
        <v>28</v>
      </c>
    </row>
    <row r="12" spans="1:11" x14ac:dyDescent="0.25">
      <c r="H12" s="6">
        <v>44</v>
      </c>
      <c r="I12" s="1" t="s">
        <v>6</v>
      </c>
      <c r="J12" s="26">
        <v>21144</v>
      </c>
      <c r="K12" s="7">
        <f>(J12/J17)*100</f>
        <v>38.436647882203232</v>
      </c>
    </row>
    <row r="13" spans="1:11" x14ac:dyDescent="0.25">
      <c r="H13" s="6">
        <v>49</v>
      </c>
      <c r="I13" s="1" t="s">
        <v>7</v>
      </c>
      <c r="J13" s="26">
        <v>11431</v>
      </c>
      <c r="K13" s="7">
        <f>(J13/J17)*100</f>
        <v>20.779858207598618</v>
      </c>
    </row>
    <row r="14" spans="1:11" x14ac:dyDescent="0.25">
      <c r="H14" s="6">
        <v>53</v>
      </c>
      <c r="I14" s="1" t="s">
        <v>8</v>
      </c>
      <c r="J14" s="26">
        <v>4068</v>
      </c>
      <c r="K14" s="7">
        <f>(J14/J17)*100</f>
        <v>7.3950190874386479</v>
      </c>
    </row>
    <row r="15" spans="1:11" x14ac:dyDescent="0.25">
      <c r="H15" s="6">
        <v>72</v>
      </c>
      <c r="I15" s="1" t="s">
        <v>9</v>
      </c>
      <c r="J15" s="26">
        <v>8384</v>
      </c>
      <c r="K15" s="7">
        <f>(J15/J17)*100</f>
        <v>15.240865297218686</v>
      </c>
    </row>
    <row r="16" spans="1:11" x14ac:dyDescent="0.25">
      <c r="H16" s="6">
        <v>85</v>
      </c>
      <c r="I16" s="1" t="s">
        <v>10</v>
      </c>
      <c r="J16" s="26">
        <v>9983</v>
      </c>
      <c r="K16" s="7">
        <f>(J16/J17)*100</f>
        <v>18.147609525540812</v>
      </c>
    </row>
    <row r="17" spans="8:11" x14ac:dyDescent="0.25">
      <c r="H17" s="237" t="s">
        <v>4</v>
      </c>
      <c r="I17" s="238"/>
      <c r="J17" s="26">
        <f>SUM(J12:J16)</f>
        <v>55010</v>
      </c>
      <c r="K17" s="7">
        <f>SUM(K12:K16)</f>
        <v>100.00000000000001</v>
      </c>
    </row>
    <row r="18" spans="8:11" ht="15.75" thickBot="1" x14ac:dyDescent="0.3">
      <c r="H18" s="239" t="s">
        <v>5</v>
      </c>
      <c r="I18" s="240"/>
      <c r="J18" s="27">
        <v>1089852</v>
      </c>
      <c r="K18" s="28"/>
    </row>
    <row r="20" spans="8:11" x14ac:dyDescent="0.25">
      <c r="H20" t="s">
        <v>31</v>
      </c>
    </row>
  </sheetData>
  <mergeCells count="4">
    <mergeCell ref="H10:I11"/>
    <mergeCell ref="J10:K10"/>
    <mergeCell ref="H17:I17"/>
    <mergeCell ref="H18:I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topLeftCell="A26" workbookViewId="0">
      <selection activeCell="J50" sqref="J50"/>
    </sheetView>
  </sheetViews>
  <sheetFormatPr baseColWidth="10" defaultRowHeight="15" x14ac:dyDescent="0.25"/>
  <cols>
    <col min="1" max="1" width="15.140625" customWidth="1"/>
    <col min="2" max="2" width="14.140625" customWidth="1"/>
    <col min="3" max="3" width="17.140625" customWidth="1"/>
    <col min="4" max="4" width="17.28515625" customWidth="1"/>
    <col min="5" max="5" width="15.140625" customWidth="1"/>
    <col min="6" max="6" width="16.85546875" customWidth="1"/>
    <col min="7" max="7" width="19.7109375" customWidth="1"/>
    <col min="8" max="8" width="17.7109375" bestFit="1" customWidth="1"/>
    <col min="9" max="9" width="16" customWidth="1"/>
  </cols>
  <sheetData>
    <row r="1" spans="1:9" x14ac:dyDescent="0.25">
      <c r="A1" t="s">
        <v>43</v>
      </c>
    </row>
    <row r="2" spans="1:9" ht="15.75" thickBot="1" x14ac:dyDescent="0.3"/>
    <row r="3" spans="1:9" ht="45.75" customHeight="1" x14ac:dyDescent="0.25">
      <c r="A3" s="263"/>
      <c r="B3" s="265" t="s">
        <v>38</v>
      </c>
      <c r="C3" s="265" t="s">
        <v>39</v>
      </c>
      <c r="D3" s="265" t="s">
        <v>40</v>
      </c>
      <c r="E3" s="265" t="s">
        <v>42</v>
      </c>
      <c r="F3" s="265" t="s">
        <v>33</v>
      </c>
      <c r="G3" s="255" t="s">
        <v>41</v>
      </c>
      <c r="H3" s="236"/>
      <c r="I3" s="261" t="s">
        <v>37</v>
      </c>
    </row>
    <row r="4" spans="1:9" ht="44.25" customHeight="1" x14ac:dyDescent="0.25">
      <c r="A4" s="264"/>
      <c r="B4" s="266"/>
      <c r="C4" s="266"/>
      <c r="D4" s="266"/>
      <c r="E4" s="266"/>
      <c r="F4" s="266"/>
      <c r="G4" s="30" t="s">
        <v>34</v>
      </c>
      <c r="H4" s="10" t="s">
        <v>35</v>
      </c>
      <c r="I4" s="262"/>
    </row>
    <row r="5" spans="1:9" ht="19.5" customHeight="1" x14ac:dyDescent="0.25">
      <c r="A5" s="29" t="s">
        <v>6</v>
      </c>
      <c r="B5" s="37">
        <v>115694</v>
      </c>
      <c r="C5" s="10">
        <v>8.1999999999999993</v>
      </c>
      <c r="D5" s="10">
        <v>10.199999999999999</v>
      </c>
      <c r="E5" s="10">
        <v>21.4</v>
      </c>
      <c r="F5" s="29"/>
      <c r="G5" s="29"/>
      <c r="H5" s="29"/>
      <c r="I5" s="38"/>
    </row>
    <row r="6" spans="1:9" ht="19.5" customHeight="1" x14ac:dyDescent="0.25">
      <c r="A6" s="29" t="s">
        <v>7</v>
      </c>
      <c r="B6" s="37">
        <v>78034</v>
      </c>
      <c r="C6" s="10">
        <v>9.5</v>
      </c>
      <c r="D6" s="10">
        <v>11.7</v>
      </c>
      <c r="E6" s="10">
        <v>19.600000000000001</v>
      </c>
      <c r="F6" s="29"/>
      <c r="G6" s="29"/>
      <c r="H6" s="29"/>
      <c r="I6" s="38"/>
    </row>
    <row r="7" spans="1:9" ht="19.5" customHeight="1" x14ac:dyDescent="0.25">
      <c r="A7" s="29" t="s">
        <v>8</v>
      </c>
      <c r="B7" s="37">
        <v>33395</v>
      </c>
      <c r="C7" s="10">
        <v>10.9</v>
      </c>
      <c r="D7" s="10">
        <v>11.4</v>
      </c>
      <c r="E7" s="10">
        <v>23.6</v>
      </c>
      <c r="F7" s="29"/>
      <c r="G7" s="29"/>
      <c r="H7" s="29"/>
      <c r="I7" s="38"/>
    </row>
    <row r="8" spans="1:9" ht="19.5" customHeight="1" x14ac:dyDescent="0.25">
      <c r="A8" s="29" t="s">
        <v>9</v>
      </c>
      <c r="B8" s="37">
        <v>58923</v>
      </c>
      <c r="C8" s="10">
        <v>10.4</v>
      </c>
      <c r="D8" s="10">
        <v>13.2</v>
      </c>
      <c r="E8" s="10">
        <v>21.4</v>
      </c>
      <c r="F8" s="29"/>
      <c r="G8" s="29"/>
      <c r="H8" s="29"/>
      <c r="I8" s="38"/>
    </row>
    <row r="9" spans="1:9" ht="19.5" customHeight="1" x14ac:dyDescent="0.25">
      <c r="A9" s="29" t="s">
        <v>10</v>
      </c>
      <c r="B9" s="37">
        <v>73702</v>
      </c>
      <c r="C9" s="10">
        <v>10.8</v>
      </c>
      <c r="D9" s="10">
        <v>10.1</v>
      </c>
      <c r="E9" s="10">
        <v>21.1</v>
      </c>
      <c r="F9" s="29"/>
      <c r="G9" s="29"/>
      <c r="H9" s="29"/>
      <c r="I9" s="38"/>
    </row>
    <row r="10" spans="1:9" ht="19.5" customHeight="1" x14ac:dyDescent="0.25">
      <c r="A10" s="39" t="s">
        <v>36</v>
      </c>
      <c r="B10" s="37">
        <f>SUM(B5:B9)</f>
        <v>359748</v>
      </c>
      <c r="C10" s="10">
        <v>9.5</v>
      </c>
      <c r="D10" s="10">
        <v>11.1</v>
      </c>
      <c r="E10" s="10">
        <v>21.1</v>
      </c>
      <c r="F10" s="29"/>
      <c r="G10" s="29"/>
      <c r="H10" s="29"/>
      <c r="I10" s="38"/>
    </row>
    <row r="11" spans="1:9" ht="34.5" customHeight="1" thickBot="1" x14ac:dyDescent="0.3">
      <c r="A11" s="32" t="s">
        <v>5</v>
      </c>
      <c r="B11" s="33">
        <v>6034927</v>
      </c>
      <c r="C11" s="34">
        <v>9.3000000000000007</v>
      </c>
      <c r="D11" s="34">
        <v>14.7</v>
      </c>
      <c r="E11" s="34">
        <v>23.6</v>
      </c>
      <c r="F11" s="35"/>
      <c r="G11" s="35"/>
      <c r="H11" s="35"/>
      <c r="I11" s="36"/>
    </row>
    <row r="12" spans="1:9" x14ac:dyDescent="0.25">
      <c r="D12" s="5"/>
      <c r="E12" s="5"/>
    </row>
    <row r="14" spans="1:9" x14ac:dyDescent="0.25">
      <c r="A14" t="s">
        <v>32</v>
      </c>
    </row>
    <row r="15" spans="1:9" x14ac:dyDescent="0.25">
      <c r="A15" s="40"/>
      <c r="B15" s="40"/>
      <c r="C15" s="40"/>
      <c r="D15" s="40"/>
    </row>
    <row r="16" spans="1:9" x14ac:dyDescent="0.25">
      <c r="A16" s="40" t="s">
        <v>44</v>
      </c>
      <c r="B16" s="40"/>
      <c r="C16" s="40"/>
      <c r="D16" s="40"/>
    </row>
  </sheetData>
  <mergeCells count="8">
    <mergeCell ref="I3:I4"/>
    <mergeCell ref="A3:A4"/>
    <mergeCell ref="E3:E4"/>
    <mergeCell ref="G3:H3"/>
    <mergeCell ref="B3:B4"/>
    <mergeCell ref="C3:C4"/>
    <mergeCell ref="D3:D4"/>
    <mergeCell ref="F3:F4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10" workbookViewId="0">
      <selection activeCell="B48" sqref="B48"/>
    </sheetView>
  </sheetViews>
  <sheetFormatPr baseColWidth="10" defaultRowHeight="15" x14ac:dyDescent="0.25"/>
  <cols>
    <col min="1" max="1" width="26.85546875" customWidth="1"/>
    <col min="2" max="7" width="13.140625" customWidth="1"/>
    <col min="8" max="8" width="27.140625" customWidth="1"/>
    <col min="9" max="9" width="15.42578125" customWidth="1"/>
  </cols>
  <sheetData>
    <row r="1" spans="1:7" x14ac:dyDescent="0.25">
      <c r="A1" t="s">
        <v>144</v>
      </c>
    </row>
    <row r="2" spans="1:7" ht="15.75" thickBot="1" x14ac:dyDescent="0.3"/>
    <row r="3" spans="1:7" ht="21.75" customHeight="1" x14ac:dyDescent="0.25">
      <c r="A3" s="267" t="s">
        <v>51</v>
      </c>
      <c r="B3" s="270" t="s">
        <v>52</v>
      </c>
      <c r="C3" s="271"/>
      <c r="D3" s="271"/>
      <c r="E3" s="271"/>
      <c r="F3" s="271"/>
      <c r="G3" s="272"/>
    </row>
    <row r="4" spans="1:7" ht="20.25" customHeight="1" x14ac:dyDescent="0.25">
      <c r="A4" s="268"/>
      <c r="B4" s="273" t="s">
        <v>53</v>
      </c>
      <c r="C4" s="274"/>
      <c r="D4" s="273" t="s">
        <v>56</v>
      </c>
      <c r="E4" s="274"/>
      <c r="F4" s="273" t="s">
        <v>20</v>
      </c>
      <c r="G4" s="275"/>
    </row>
    <row r="5" spans="1:7" ht="18.75" customHeight="1" x14ac:dyDescent="0.25">
      <c r="A5" s="269"/>
      <c r="B5" s="44" t="s">
        <v>54</v>
      </c>
      <c r="C5" s="44" t="s">
        <v>55</v>
      </c>
      <c r="D5" s="44" t="s">
        <v>54</v>
      </c>
      <c r="E5" s="44" t="s">
        <v>55</v>
      </c>
      <c r="F5" s="44" t="s">
        <v>54</v>
      </c>
      <c r="G5" s="51" t="s">
        <v>55</v>
      </c>
    </row>
    <row r="6" spans="1:7" ht="30" customHeight="1" x14ac:dyDescent="0.25">
      <c r="A6" s="45" t="s">
        <v>45</v>
      </c>
      <c r="B6" s="1"/>
      <c r="C6" s="46"/>
      <c r="D6" s="29"/>
      <c r="E6" s="29"/>
      <c r="F6" s="83">
        <v>9306</v>
      </c>
      <c r="G6" s="162">
        <f>F6/$F14</f>
        <v>0.33326171035668245</v>
      </c>
    </row>
    <row r="7" spans="1:7" ht="30" customHeight="1" x14ac:dyDescent="0.25">
      <c r="A7" s="45" t="s">
        <v>46</v>
      </c>
      <c r="B7" s="1"/>
      <c r="C7" s="29"/>
      <c r="D7" s="48"/>
      <c r="E7" s="29"/>
      <c r="F7" s="144">
        <v>475</v>
      </c>
      <c r="G7" s="162">
        <f>F7/F14</f>
        <v>1.7010456954591031E-2</v>
      </c>
    </row>
    <row r="8" spans="1:7" ht="30" customHeight="1" x14ac:dyDescent="0.25">
      <c r="A8" s="45" t="s">
        <v>47</v>
      </c>
      <c r="B8" s="1"/>
      <c r="C8" s="49"/>
      <c r="D8" s="29"/>
      <c r="E8" s="29"/>
      <c r="F8" s="83">
        <v>15524</v>
      </c>
      <c r="G8" s="162">
        <f>F8/F14</f>
        <v>0.55593754476436041</v>
      </c>
    </row>
    <row r="9" spans="1:7" ht="29.25" customHeight="1" x14ac:dyDescent="0.25">
      <c r="A9" s="50" t="s">
        <v>48</v>
      </c>
      <c r="B9" s="1"/>
      <c r="C9" s="29"/>
      <c r="D9" s="29"/>
      <c r="E9" s="29"/>
      <c r="F9" s="83">
        <v>112</v>
      </c>
      <c r="G9" s="162">
        <f>F9/F14</f>
        <v>4.0108866924509386E-3</v>
      </c>
    </row>
    <row r="10" spans="1:7" ht="30" x14ac:dyDescent="0.25">
      <c r="A10" s="50" t="s">
        <v>145</v>
      </c>
      <c r="B10" s="1"/>
      <c r="C10" s="29"/>
      <c r="D10" s="29"/>
      <c r="E10" s="29"/>
      <c r="F10" s="83">
        <v>2015</v>
      </c>
      <c r="G10" s="162">
        <f>F10/F14</f>
        <v>7.2160148975791427E-2</v>
      </c>
    </row>
    <row r="11" spans="1:7" ht="30" x14ac:dyDescent="0.25">
      <c r="A11" s="50" t="s">
        <v>146</v>
      </c>
      <c r="B11" s="1"/>
      <c r="C11" s="29"/>
      <c r="D11" s="29"/>
      <c r="E11" s="29"/>
      <c r="F11" s="83">
        <v>31</v>
      </c>
      <c r="G11" s="162">
        <f>F11/F14</f>
        <v>1.1101561380890989E-3</v>
      </c>
    </row>
    <row r="12" spans="1:7" ht="30.75" customHeight="1" x14ac:dyDescent="0.25">
      <c r="A12" s="45" t="s">
        <v>49</v>
      </c>
      <c r="B12" s="1"/>
      <c r="C12" s="29"/>
      <c r="D12" s="29"/>
      <c r="E12" s="29"/>
      <c r="F12" s="83">
        <v>370</v>
      </c>
      <c r="G12" s="162">
        <f>F12/F14</f>
        <v>1.3250250680418279E-2</v>
      </c>
    </row>
    <row r="13" spans="1:7" ht="30.75" customHeight="1" x14ac:dyDescent="0.25">
      <c r="A13" s="45" t="s">
        <v>50</v>
      </c>
      <c r="B13" s="1"/>
      <c r="C13" s="29"/>
      <c r="D13" s="29"/>
      <c r="E13" s="29"/>
      <c r="F13" s="83">
        <v>91</v>
      </c>
      <c r="G13" s="162">
        <f>F13/F14</f>
        <v>3.2588454376163874E-3</v>
      </c>
    </row>
    <row r="14" spans="1:7" ht="30.75" customHeight="1" thickBot="1" x14ac:dyDescent="0.3">
      <c r="A14" s="18" t="s">
        <v>20</v>
      </c>
      <c r="B14" s="3"/>
      <c r="C14" s="35"/>
      <c r="D14" s="35"/>
      <c r="E14" s="35"/>
      <c r="F14" s="161">
        <f>SUM(F6:F13)</f>
        <v>27924</v>
      </c>
      <c r="G14" s="163">
        <f>SUM(G6:G13)</f>
        <v>0.99999999999999989</v>
      </c>
    </row>
    <row r="16" spans="1:7" x14ac:dyDescent="0.25">
      <c r="A16" s="52" t="s">
        <v>59</v>
      </c>
    </row>
    <row r="17" spans="1:10" ht="15.75" thickBot="1" x14ac:dyDescent="0.3"/>
    <row r="18" spans="1:10" ht="52.5" customHeight="1" x14ac:dyDescent="0.25">
      <c r="A18" s="78" t="s">
        <v>1</v>
      </c>
      <c r="B18" s="75" t="s">
        <v>45</v>
      </c>
      <c r="C18" s="76" t="s">
        <v>46</v>
      </c>
      <c r="D18" s="76" t="s">
        <v>47</v>
      </c>
      <c r="E18" s="76" t="s">
        <v>145</v>
      </c>
      <c r="F18" s="76" t="s">
        <v>146</v>
      </c>
      <c r="G18" s="76" t="s">
        <v>69</v>
      </c>
      <c r="H18" s="76" t="s">
        <v>50</v>
      </c>
      <c r="I18" s="165" t="s">
        <v>147</v>
      </c>
      <c r="J18" s="77" t="s">
        <v>68</v>
      </c>
    </row>
    <row r="19" spans="1:10" ht="24.75" customHeight="1" x14ac:dyDescent="0.25">
      <c r="A19" s="79" t="s">
        <v>6</v>
      </c>
      <c r="B19" s="166">
        <v>2503</v>
      </c>
      <c r="C19" s="166">
        <v>146</v>
      </c>
      <c r="D19" s="166">
        <v>5055</v>
      </c>
      <c r="E19" s="166">
        <v>265</v>
      </c>
      <c r="F19" s="166">
        <v>4</v>
      </c>
      <c r="G19" s="166">
        <v>23</v>
      </c>
      <c r="H19" s="166">
        <v>143</v>
      </c>
      <c r="I19" s="167">
        <v>21</v>
      </c>
      <c r="J19" s="168">
        <f>B19+C19+D19+E19+F19+G19+H19+I19</f>
        <v>8160</v>
      </c>
    </row>
    <row r="20" spans="1:10" ht="24.75" customHeight="1" x14ac:dyDescent="0.25">
      <c r="A20" s="79" t="s">
        <v>7</v>
      </c>
      <c r="B20" s="166">
        <v>2165</v>
      </c>
      <c r="C20" s="166">
        <v>68</v>
      </c>
      <c r="D20" s="166">
        <v>3617</v>
      </c>
      <c r="E20" s="166">
        <v>627</v>
      </c>
      <c r="F20" s="166">
        <v>16</v>
      </c>
      <c r="G20" s="166">
        <v>30</v>
      </c>
      <c r="H20" s="166">
        <v>140</v>
      </c>
      <c r="I20" s="167">
        <v>17</v>
      </c>
      <c r="J20" s="168">
        <f>B20+C20+D20+E20+F20+G20+H20+I20</f>
        <v>6680</v>
      </c>
    </row>
    <row r="21" spans="1:10" ht="24.75" customHeight="1" x14ac:dyDescent="0.25">
      <c r="A21" s="79" t="s">
        <v>8</v>
      </c>
      <c r="B21" s="166">
        <v>989</v>
      </c>
      <c r="C21" s="166">
        <v>89</v>
      </c>
      <c r="D21" s="166">
        <v>1795</v>
      </c>
      <c r="E21" s="166">
        <v>45</v>
      </c>
      <c r="F21" s="166">
        <v>4</v>
      </c>
      <c r="G21" s="166">
        <v>13</v>
      </c>
      <c r="H21" s="166">
        <v>10</v>
      </c>
      <c r="I21" s="167">
        <v>15</v>
      </c>
      <c r="J21" s="168">
        <f>B21+C21+D21+E21+F21+G21+H21+I21</f>
        <v>2960</v>
      </c>
    </row>
    <row r="22" spans="1:10" ht="24.75" customHeight="1" x14ac:dyDescent="0.25">
      <c r="A22" s="79" t="s">
        <v>9</v>
      </c>
      <c r="B22" s="166">
        <v>2108</v>
      </c>
      <c r="C22" s="166">
        <v>68</v>
      </c>
      <c r="D22" s="166">
        <v>2932</v>
      </c>
      <c r="E22" s="166">
        <v>150</v>
      </c>
      <c r="F22" s="166">
        <v>4</v>
      </c>
      <c r="G22" s="166">
        <v>21</v>
      </c>
      <c r="H22" s="166">
        <v>20</v>
      </c>
      <c r="I22" s="167">
        <v>9</v>
      </c>
      <c r="J22" s="168">
        <f>B22+C22+D22+E22+F22+G22+H22+I22</f>
        <v>5312</v>
      </c>
    </row>
    <row r="23" spans="1:10" ht="24.75" customHeight="1" x14ac:dyDescent="0.25">
      <c r="A23" s="79" t="s">
        <v>10</v>
      </c>
      <c r="B23" s="166">
        <v>1541</v>
      </c>
      <c r="C23" s="166">
        <v>104</v>
      </c>
      <c r="D23" s="166">
        <v>2125</v>
      </c>
      <c r="E23" s="166">
        <v>928</v>
      </c>
      <c r="F23" s="166">
        <v>3</v>
      </c>
      <c r="G23" s="166">
        <v>25</v>
      </c>
      <c r="H23" s="166">
        <v>57</v>
      </c>
      <c r="I23" s="167">
        <v>29</v>
      </c>
      <c r="J23" s="168">
        <f>B23+C23+D23+E23+F23+G23+H23+I23</f>
        <v>4812</v>
      </c>
    </row>
    <row r="24" spans="1:10" ht="24.75" customHeight="1" x14ac:dyDescent="0.25">
      <c r="A24" s="79" t="s">
        <v>36</v>
      </c>
      <c r="B24" s="166">
        <f t="shared" ref="B24:J24" si="0">SUM(B19:B23)</f>
        <v>9306</v>
      </c>
      <c r="C24" s="166">
        <f t="shared" si="0"/>
        <v>475</v>
      </c>
      <c r="D24" s="166">
        <f t="shared" si="0"/>
        <v>15524</v>
      </c>
      <c r="E24" s="166">
        <f t="shared" si="0"/>
        <v>2015</v>
      </c>
      <c r="F24" s="166">
        <f t="shared" si="0"/>
        <v>31</v>
      </c>
      <c r="G24" s="166">
        <f t="shared" si="0"/>
        <v>112</v>
      </c>
      <c r="H24" s="166">
        <f t="shared" si="0"/>
        <v>370</v>
      </c>
      <c r="I24" s="167">
        <f t="shared" si="0"/>
        <v>91</v>
      </c>
      <c r="J24" s="169">
        <f t="shared" si="0"/>
        <v>27924</v>
      </c>
    </row>
    <row r="25" spans="1:10" ht="30.75" customHeight="1" thickBot="1" x14ac:dyDescent="0.3">
      <c r="A25" s="80" t="s">
        <v>5</v>
      </c>
      <c r="B25" s="164"/>
      <c r="C25" s="33"/>
      <c r="D25" s="33"/>
      <c r="E25" s="33"/>
      <c r="F25" s="33"/>
      <c r="G25" s="33"/>
      <c r="H25" s="160"/>
      <c r="I25" s="145"/>
      <c r="J25" s="36"/>
    </row>
    <row r="27" spans="1:10" x14ac:dyDescent="0.25">
      <c r="A27" s="53" t="s">
        <v>148</v>
      </c>
    </row>
    <row r="30" spans="1:10" x14ac:dyDescent="0.25">
      <c r="A30" t="s">
        <v>60</v>
      </c>
    </row>
    <row r="31" spans="1:10" ht="15.75" thickBot="1" x14ac:dyDescent="0.3"/>
    <row r="32" spans="1:10" ht="15" customHeight="1" x14ac:dyDescent="0.25">
      <c r="A32" s="283" t="s">
        <v>51</v>
      </c>
      <c r="B32" s="285">
        <v>2018</v>
      </c>
      <c r="C32" s="286"/>
      <c r="D32" s="286"/>
      <c r="E32" s="286"/>
      <c r="F32" s="289">
        <v>2019</v>
      </c>
      <c r="G32" s="286"/>
      <c r="H32" s="286"/>
      <c r="I32" s="290"/>
    </row>
    <row r="33" spans="1:9" ht="15" customHeight="1" x14ac:dyDescent="0.25">
      <c r="A33" s="284"/>
      <c r="B33" s="287"/>
      <c r="C33" s="288"/>
      <c r="D33" s="288"/>
      <c r="E33" s="288"/>
      <c r="F33" s="291"/>
      <c r="G33" s="288"/>
      <c r="H33" s="288"/>
      <c r="I33" s="292"/>
    </row>
    <row r="34" spans="1:9" ht="38.25" customHeight="1" x14ac:dyDescent="0.25">
      <c r="A34" s="284"/>
      <c r="B34" s="59" t="s">
        <v>63</v>
      </c>
      <c r="C34" s="59" t="s">
        <v>64</v>
      </c>
      <c r="D34" s="59" t="s">
        <v>65</v>
      </c>
      <c r="E34" s="63" t="s">
        <v>66</v>
      </c>
      <c r="F34" s="62" t="s">
        <v>63</v>
      </c>
      <c r="G34" s="59" t="s">
        <v>64</v>
      </c>
      <c r="H34" s="59" t="s">
        <v>65</v>
      </c>
      <c r="I34" s="64" t="s">
        <v>66</v>
      </c>
    </row>
    <row r="35" spans="1:9" ht="30.75" customHeight="1" x14ac:dyDescent="0.25">
      <c r="A35" s="45" t="s">
        <v>45</v>
      </c>
      <c r="B35" s="29"/>
      <c r="C35" s="29"/>
      <c r="D35" s="29"/>
      <c r="E35" s="47"/>
      <c r="F35" s="45"/>
      <c r="G35" s="47"/>
      <c r="H35" s="29"/>
      <c r="I35" s="38"/>
    </row>
    <row r="36" spans="1:9" ht="30.75" customHeight="1" x14ac:dyDescent="0.25">
      <c r="A36" s="45" t="s">
        <v>46</v>
      </c>
      <c r="B36" s="29"/>
      <c r="C36" s="29"/>
      <c r="D36" s="29"/>
      <c r="E36" s="47"/>
      <c r="F36" s="45"/>
      <c r="G36" s="47"/>
      <c r="H36" s="29"/>
      <c r="I36" s="38"/>
    </row>
    <row r="37" spans="1:9" ht="30.75" customHeight="1" x14ac:dyDescent="0.25">
      <c r="A37" s="45" t="s">
        <v>47</v>
      </c>
      <c r="B37" s="29"/>
      <c r="C37" s="29"/>
      <c r="D37" s="29"/>
      <c r="E37" s="47"/>
      <c r="F37" s="45"/>
      <c r="G37" s="47"/>
      <c r="H37" s="29"/>
      <c r="I37" s="38"/>
    </row>
    <row r="38" spans="1:9" ht="30" x14ac:dyDescent="0.25">
      <c r="A38" s="50" t="s">
        <v>48</v>
      </c>
      <c r="B38" s="29"/>
      <c r="C38" s="29"/>
      <c r="D38" s="29"/>
      <c r="E38" s="47"/>
      <c r="F38" s="45"/>
      <c r="G38" s="47"/>
      <c r="H38" s="29"/>
      <c r="I38" s="38"/>
    </row>
    <row r="39" spans="1:9" ht="30" x14ac:dyDescent="0.25">
      <c r="A39" s="50" t="s">
        <v>57</v>
      </c>
      <c r="B39" s="29"/>
      <c r="C39" s="29"/>
      <c r="D39" s="29"/>
      <c r="E39" s="47"/>
      <c r="F39" s="45"/>
      <c r="G39" s="47"/>
      <c r="H39" s="29"/>
      <c r="I39" s="38"/>
    </row>
    <row r="40" spans="1:9" ht="30" x14ac:dyDescent="0.25">
      <c r="A40" s="50" t="s">
        <v>58</v>
      </c>
      <c r="B40" s="29"/>
      <c r="C40" s="29"/>
      <c r="D40" s="29"/>
      <c r="E40" s="47"/>
      <c r="F40" s="45"/>
      <c r="G40" s="47"/>
      <c r="H40" s="29"/>
      <c r="I40" s="38"/>
    </row>
    <row r="41" spans="1:9" ht="29.25" customHeight="1" x14ac:dyDescent="0.25">
      <c r="A41" s="45" t="s">
        <v>49</v>
      </c>
      <c r="B41" s="29"/>
      <c r="C41" s="29"/>
      <c r="D41" s="29"/>
      <c r="E41" s="47"/>
      <c r="F41" s="45"/>
      <c r="G41" s="47"/>
      <c r="H41" s="29"/>
      <c r="I41" s="38"/>
    </row>
    <row r="42" spans="1:9" ht="29.25" customHeight="1" x14ac:dyDescent="0.25">
      <c r="A42" s="45" t="s">
        <v>50</v>
      </c>
      <c r="B42" s="29"/>
      <c r="C42" s="29"/>
      <c r="D42" s="29"/>
      <c r="E42" s="47"/>
      <c r="F42" s="45"/>
      <c r="G42" s="47"/>
      <c r="H42" s="29"/>
      <c r="I42" s="38"/>
    </row>
    <row r="43" spans="1:9" ht="29.25" customHeight="1" x14ac:dyDescent="0.25">
      <c r="A43" s="45" t="s">
        <v>20</v>
      </c>
      <c r="B43" s="29"/>
      <c r="C43" s="29"/>
      <c r="D43" s="29"/>
      <c r="E43" s="47"/>
      <c r="F43" s="45"/>
      <c r="G43" s="47"/>
      <c r="H43" s="29"/>
      <c r="I43" s="38"/>
    </row>
    <row r="44" spans="1:9" ht="7.5" customHeight="1" x14ac:dyDescent="0.25">
      <c r="A44" s="56"/>
      <c r="B44" s="57"/>
      <c r="C44" s="57"/>
      <c r="D44" s="57"/>
      <c r="E44" s="57"/>
      <c r="F44" s="56"/>
      <c r="G44" s="57"/>
      <c r="H44" s="61"/>
      <c r="I44" s="58"/>
    </row>
    <row r="45" spans="1:9" ht="28.5" customHeight="1" x14ac:dyDescent="0.25">
      <c r="A45" s="54" t="s">
        <v>61</v>
      </c>
      <c r="B45" s="1"/>
      <c r="C45" s="1"/>
      <c r="D45" s="1"/>
      <c r="E45" s="43"/>
      <c r="F45" s="41"/>
      <c r="G45" s="43"/>
      <c r="H45" s="1"/>
      <c r="I45" s="2"/>
    </row>
    <row r="46" spans="1:9" ht="28.5" customHeight="1" thickBot="1" x14ac:dyDescent="0.3">
      <c r="A46" s="55" t="s">
        <v>62</v>
      </c>
      <c r="B46" s="3"/>
      <c r="C46" s="3"/>
      <c r="D46" s="3"/>
      <c r="E46" s="60"/>
      <c r="F46" s="42"/>
      <c r="G46" s="60"/>
      <c r="H46" s="3"/>
      <c r="I46" s="4"/>
    </row>
    <row r="48" spans="1:9" x14ac:dyDescent="0.25">
      <c r="A48" s="173" t="s">
        <v>151</v>
      </c>
      <c r="B48" s="40"/>
      <c r="C48" s="40"/>
      <c r="D48" s="40"/>
    </row>
    <row r="49" spans="1:10" ht="3.75" customHeight="1" thickBot="1" x14ac:dyDescent="0.3"/>
    <row r="50" spans="1:10" ht="15" customHeight="1" x14ac:dyDescent="0.25">
      <c r="A50" s="279" t="s">
        <v>1</v>
      </c>
      <c r="B50" s="281" t="s">
        <v>53</v>
      </c>
      <c r="C50" s="281"/>
      <c r="D50" s="281" t="s">
        <v>56</v>
      </c>
      <c r="E50" s="281"/>
      <c r="F50" s="281" t="s">
        <v>20</v>
      </c>
      <c r="G50" s="281"/>
      <c r="H50" s="293" t="s">
        <v>149</v>
      </c>
      <c r="I50" s="295" t="s">
        <v>150</v>
      </c>
    </row>
    <row r="51" spans="1:10" ht="36.75" customHeight="1" x14ac:dyDescent="0.25">
      <c r="A51" s="280"/>
      <c r="B51" s="282"/>
      <c r="C51" s="282"/>
      <c r="D51" s="282"/>
      <c r="E51" s="282"/>
      <c r="F51" s="282"/>
      <c r="G51" s="282"/>
      <c r="H51" s="294"/>
      <c r="I51" s="296"/>
    </row>
    <row r="52" spans="1:10" ht="24.75" customHeight="1" x14ac:dyDescent="0.25">
      <c r="A52" s="73" t="s">
        <v>6</v>
      </c>
      <c r="B52" s="278">
        <v>5233</v>
      </c>
      <c r="C52" s="278"/>
      <c r="D52" s="278">
        <v>2763</v>
      </c>
      <c r="E52" s="278"/>
      <c r="F52" s="278">
        <f t="shared" ref="F52:F57" si="1">B52+D52</f>
        <v>7996</v>
      </c>
      <c r="G52" s="278"/>
      <c r="H52" s="143">
        <v>164</v>
      </c>
      <c r="I52" s="37">
        <f t="shared" ref="I52:I57" si="2">F52+H52</f>
        <v>8160</v>
      </c>
    </row>
    <row r="53" spans="1:10" ht="24.75" customHeight="1" x14ac:dyDescent="0.25">
      <c r="A53" s="73" t="s">
        <v>7</v>
      </c>
      <c r="B53" s="278">
        <v>4433</v>
      </c>
      <c r="C53" s="278"/>
      <c r="D53" s="278">
        <v>2090</v>
      </c>
      <c r="E53" s="278"/>
      <c r="F53" s="278">
        <f t="shared" si="1"/>
        <v>6523</v>
      </c>
      <c r="G53" s="278"/>
      <c r="H53" s="143">
        <v>157</v>
      </c>
      <c r="I53" s="37">
        <f t="shared" si="2"/>
        <v>6680</v>
      </c>
      <c r="J53" s="40"/>
    </row>
    <row r="54" spans="1:10" ht="24.75" customHeight="1" x14ac:dyDescent="0.25">
      <c r="A54" s="73" t="s">
        <v>8</v>
      </c>
      <c r="B54" s="278">
        <v>1872</v>
      </c>
      <c r="C54" s="278"/>
      <c r="D54" s="278">
        <v>1063</v>
      </c>
      <c r="E54" s="278"/>
      <c r="F54" s="278">
        <f t="shared" si="1"/>
        <v>2935</v>
      </c>
      <c r="G54" s="278"/>
      <c r="H54" s="143">
        <v>25</v>
      </c>
      <c r="I54" s="37">
        <f t="shared" si="2"/>
        <v>2960</v>
      </c>
    </row>
    <row r="55" spans="1:10" ht="24.75" customHeight="1" x14ac:dyDescent="0.25">
      <c r="A55" s="73" t="s">
        <v>9</v>
      </c>
      <c r="B55" s="278">
        <v>3209</v>
      </c>
      <c r="C55" s="278"/>
      <c r="D55" s="278">
        <v>2074</v>
      </c>
      <c r="E55" s="278"/>
      <c r="F55" s="278">
        <f t="shared" si="1"/>
        <v>5283</v>
      </c>
      <c r="G55" s="278"/>
      <c r="H55" s="143">
        <v>29</v>
      </c>
      <c r="I55" s="37">
        <f t="shared" si="2"/>
        <v>5312</v>
      </c>
    </row>
    <row r="56" spans="1:10" ht="24.75" customHeight="1" x14ac:dyDescent="0.25">
      <c r="A56" s="73" t="s">
        <v>10</v>
      </c>
      <c r="B56" s="278">
        <v>2857</v>
      </c>
      <c r="C56" s="278"/>
      <c r="D56" s="278">
        <v>1869</v>
      </c>
      <c r="E56" s="278"/>
      <c r="F56" s="278">
        <f t="shared" si="1"/>
        <v>4726</v>
      </c>
      <c r="G56" s="278"/>
      <c r="H56" s="143">
        <v>86</v>
      </c>
      <c r="I56" s="37">
        <f t="shared" si="2"/>
        <v>4812</v>
      </c>
    </row>
    <row r="57" spans="1:10" ht="24.75" customHeight="1" x14ac:dyDescent="0.25">
      <c r="A57" s="73" t="s">
        <v>36</v>
      </c>
      <c r="B57" s="276">
        <f>SUM(B52:C56)</f>
        <v>17604</v>
      </c>
      <c r="C57" s="276"/>
      <c r="D57" s="276">
        <f>SUM(D52:E56)</f>
        <v>9859</v>
      </c>
      <c r="E57" s="276"/>
      <c r="F57" s="276">
        <f t="shared" si="1"/>
        <v>27463</v>
      </c>
      <c r="G57" s="276"/>
      <c r="H57" s="170">
        <f>SUM(H52:H56)</f>
        <v>461</v>
      </c>
      <c r="I57" s="171">
        <f t="shared" si="2"/>
        <v>27924</v>
      </c>
    </row>
    <row r="58" spans="1:10" ht="24.75" customHeight="1" thickBot="1" x14ac:dyDescent="0.3">
      <c r="A58" s="74" t="s">
        <v>5</v>
      </c>
      <c r="B58" s="277"/>
      <c r="C58" s="277"/>
      <c r="D58" s="277"/>
      <c r="E58" s="277"/>
      <c r="F58" s="277"/>
      <c r="G58" s="277"/>
      <c r="H58" s="67"/>
      <c r="I58" s="4"/>
    </row>
    <row r="59" spans="1:10" ht="7.5" customHeight="1" x14ac:dyDescent="0.25"/>
    <row r="60" spans="1:10" x14ac:dyDescent="0.25">
      <c r="A60" s="172" t="s">
        <v>148</v>
      </c>
      <c r="B60" s="81"/>
      <c r="C60" s="81"/>
    </row>
    <row r="62" spans="1:10" ht="15.75" thickBot="1" x14ac:dyDescent="0.3">
      <c r="A62" t="s">
        <v>156</v>
      </c>
    </row>
    <row r="63" spans="1:10" ht="15.75" x14ac:dyDescent="0.25">
      <c r="A63" s="267" t="s">
        <v>51</v>
      </c>
      <c r="B63" s="270" t="s">
        <v>52</v>
      </c>
      <c r="C63" s="271"/>
      <c r="D63" s="271"/>
      <c r="E63" s="271"/>
      <c r="F63" s="271"/>
      <c r="G63" s="272"/>
    </row>
    <row r="64" spans="1:10" x14ac:dyDescent="0.25">
      <c r="A64" s="268"/>
      <c r="B64" s="273" t="s">
        <v>53</v>
      </c>
      <c r="C64" s="274"/>
      <c r="D64" s="273" t="s">
        <v>56</v>
      </c>
      <c r="E64" s="274"/>
      <c r="F64" s="273" t="s">
        <v>20</v>
      </c>
      <c r="G64" s="275"/>
    </row>
    <row r="65" spans="1:7" x14ac:dyDescent="0.25">
      <c r="A65" s="269"/>
      <c r="B65" s="44" t="s">
        <v>54</v>
      </c>
      <c r="C65" s="44" t="s">
        <v>55</v>
      </c>
      <c r="D65" s="44" t="s">
        <v>54</v>
      </c>
      <c r="E65" s="44" t="s">
        <v>55</v>
      </c>
      <c r="F65" s="44" t="s">
        <v>54</v>
      </c>
      <c r="G65" s="51" t="s">
        <v>55</v>
      </c>
    </row>
    <row r="66" spans="1:7" x14ac:dyDescent="0.25">
      <c r="A66" s="45" t="s">
        <v>45</v>
      </c>
      <c r="B66" s="1">
        <v>348</v>
      </c>
      <c r="C66" s="46"/>
      <c r="D66" s="29">
        <v>936</v>
      </c>
      <c r="E66" s="29"/>
      <c r="F66" s="83">
        <f>B66+D66</f>
        <v>1284</v>
      </c>
      <c r="G66" s="162"/>
    </row>
    <row r="67" spans="1:7" x14ac:dyDescent="0.25">
      <c r="A67" s="45" t="s">
        <v>46</v>
      </c>
      <c r="B67" s="1">
        <v>78</v>
      </c>
      <c r="C67" s="29"/>
      <c r="D67" s="48">
        <v>8</v>
      </c>
      <c r="E67" s="29"/>
      <c r="F67" s="83">
        <f t="shared" ref="F67:F71" si="3">B67+D67</f>
        <v>86</v>
      </c>
      <c r="G67" s="162"/>
    </row>
    <row r="68" spans="1:7" x14ac:dyDescent="0.25">
      <c r="A68" s="45" t="s">
        <v>47</v>
      </c>
      <c r="B68" s="1">
        <v>1471</v>
      </c>
      <c r="C68" s="49"/>
      <c r="D68" s="29">
        <v>531</v>
      </c>
      <c r="E68" s="29"/>
      <c r="F68" s="83">
        <f t="shared" si="3"/>
        <v>2002</v>
      </c>
      <c r="G68" s="162"/>
    </row>
    <row r="69" spans="1:7" ht="30" x14ac:dyDescent="0.25">
      <c r="A69" s="50" t="s">
        <v>48</v>
      </c>
      <c r="B69" s="1">
        <v>0</v>
      </c>
      <c r="C69" s="29"/>
      <c r="D69" s="29">
        <v>13</v>
      </c>
      <c r="E69" s="29"/>
      <c r="F69" s="83">
        <f t="shared" si="3"/>
        <v>13</v>
      </c>
      <c r="G69" s="162"/>
    </row>
    <row r="70" spans="1:7" ht="30" x14ac:dyDescent="0.25">
      <c r="A70" s="50" t="s">
        <v>145</v>
      </c>
      <c r="B70" s="1">
        <v>147</v>
      </c>
      <c r="C70" s="29"/>
      <c r="D70" s="29">
        <v>68</v>
      </c>
      <c r="E70" s="29"/>
      <c r="F70" s="83">
        <f t="shared" si="3"/>
        <v>215</v>
      </c>
      <c r="G70" s="162"/>
    </row>
    <row r="71" spans="1:7" ht="30" x14ac:dyDescent="0.25">
      <c r="A71" s="50" t="s">
        <v>146</v>
      </c>
      <c r="B71" s="1">
        <v>17</v>
      </c>
      <c r="C71" s="29"/>
      <c r="D71" s="29">
        <v>9</v>
      </c>
      <c r="E71" s="29"/>
      <c r="F71" s="83">
        <f t="shared" si="3"/>
        <v>26</v>
      </c>
      <c r="G71" s="162"/>
    </row>
    <row r="72" spans="1:7" x14ac:dyDescent="0.25">
      <c r="A72" s="45" t="s">
        <v>49</v>
      </c>
      <c r="B72" s="1"/>
      <c r="C72" s="29"/>
      <c r="D72" s="29"/>
      <c r="E72" s="29"/>
      <c r="F72" s="83">
        <v>1</v>
      </c>
      <c r="G72" s="162"/>
    </row>
    <row r="73" spans="1:7" x14ac:dyDescent="0.25">
      <c r="A73" s="45" t="s">
        <v>50</v>
      </c>
      <c r="B73" s="1"/>
      <c r="C73" s="29"/>
      <c r="D73" s="29"/>
      <c r="E73" s="29"/>
      <c r="F73" s="83">
        <v>118</v>
      </c>
      <c r="G73" s="162"/>
    </row>
    <row r="74" spans="1:7" x14ac:dyDescent="0.25">
      <c r="A74" s="217" t="s">
        <v>157</v>
      </c>
      <c r="B74" s="218"/>
      <c r="C74" s="46"/>
      <c r="D74" s="46"/>
      <c r="E74" s="46"/>
      <c r="F74" s="219">
        <v>3</v>
      </c>
      <c r="G74" s="220"/>
    </row>
    <row r="75" spans="1:7" ht="15.75" thickBot="1" x14ac:dyDescent="0.3">
      <c r="A75" s="18" t="s">
        <v>20</v>
      </c>
      <c r="B75" s="3"/>
      <c r="C75" s="35"/>
      <c r="D75" s="35"/>
      <c r="E75" s="35"/>
      <c r="F75" s="161">
        <f>SUM(F66:F74)</f>
        <v>3748</v>
      </c>
      <c r="G75" s="163"/>
    </row>
  </sheetData>
  <mergeCells count="40">
    <mergeCell ref="B3:G3"/>
    <mergeCell ref="B4:C4"/>
    <mergeCell ref="F4:G4"/>
    <mergeCell ref="A3:A5"/>
    <mergeCell ref="D4:E4"/>
    <mergeCell ref="A50:A51"/>
    <mergeCell ref="B50:C51"/>
    <mergeCell ref="D50:E51"/>
    <mergeCell ref="F50:G51"/>
    <mergeCell ref="A32:A34"/>
    <mergeCell ref="B32:E33"/>
    <mergeCell ref="F32:I33"/>
    <mergeCell ref="H50:H51"/>
    <mergeCell ref="I50:I51"/>
    <mergeCell ref="B57:C57"/>
    <mergeCell ref="B58:C58"/>
    <mergeCell ref="D52:E52"/>
    <mergeCell ref="D53:E53"/>
    <mergeCell ref="D54:E54"/>
    <mergeCell ref="D55:E55"/>
    <mergeCell ref="D56:E56"/>
    <mergeCell ref="D57:E57"/>
    <mergeCell ref="D58:E58"/>
    <mergeCell ref="B52:C52"/>
    <mergeCell ref="B53:C53"/>
    <mergeCell ref="B54:C54"/>
    <mergeCell ref="B55:C55"/>
    <mergeCell ref="B56:C56"/>
    <mergeCell ref="F57:G57"/>
    <mergeCell ref="F58:G58"/>
    <mergeCell ref="F52:G52"/>
    <mergeCell ref="F53:G53"/>
    <mergeCell ref="F54:G54"/>
    <mergeCell ref="F55:G55"/>
    <mergeCell ref="F56:G56"/>
    <mergeCell ref="A63:A65"/>
    <mergeCell ref="B63:G63"/>
    <mergeCell ref="B64:C64"/>
    <mergeCell ref="D64:E64"/>
    <mergeCell ref="F64:G6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activeCell="E2" sqref="E2:G2"/>
    </sheetView>
  </sheetViews>
  <sheetFormatPr baseColWidth="10" defaultRowHeight="15" x14ac:dyDescent="0.25"/>
  <cols>
    <col min="1" max="1" width="17.5703125" customWidth="1"/>
    <col min="2" max="19" width="9.7109375" customWidth="1"/>
  </cols>
  <sheetData>
    <row r="1" spans="1:20" s="119" customFormat="1" ht="29.25" customHeight="1" thickBot="1" x14ac:dyDescent="0.3">
      <c r="A1" s="323" t="s">
        <v>116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</row>
    <row r="2" spans="1:20" s="5" customFormat="1" ht="30" customHeight="1" x14ac:dyDescent="0.25">
      <c r="A2" s="304" t="s">
        <v>67</v>
      </c>
      <c r="B2" s="306" t="s">
        <v>6</v>
      </c>
      <c r="C2" s="306"/>
      <c r="D2" s="307"/>
      <c r="E2" s="308" t="s">
        <v>7</v>
      </c>
      <c r="F2" s="306"/>
      <c r="G2" s="309"/>
      <c r="H2" s="308" t="s">
        <v>8</v>
      </c>
      <c r="I2" s="306"/>
      <c r="J2" s="309"/>
      <c r="K2" s="308" t="s">
        <v>9</v>
      </c>
      <c r="L2" s="306"/>
      <c r="M2" s="309"/>
      <c r="N2" s="308" t="s">
        <v>10</v>
      </c>
      <c r="O2" s="306"/>
      <c r="P2" s="309"/>
      <c r="Q2" s="330" t="s">
        <v>115</v>
      </c>
      <c r="R2" s="306"/>
      <c r="S2" s="331"/>
    </row>
    <row r="3" spans="1:20" s="5" customFormat="1" ht="30" customHeight="1" thickBot="1" x14ac:dyDescent="0.3">
      <c r="A3" s="305"/>
      <c r="B3" s="65" t="s">
        <v>78</v>
      </c>
      <c r="C3" s="65" t="s">
        <v>79</v>
      </c>
      <c r="D3" s="133" t="s">
        <v>80</v>
      </c>
      <c r="E3" s="139" t="s">
        <v>78</v>
      </c>
      <c r="F3" s="65" t="s">
        <v>79</v>
      </c>
      <c r="G3" s="129" t="s">
        <v>80</v>
      </c>
      <c r="H3" s="139" t="s">
        <v>78</v>
      </c>
      <c r="I3" s="65" t="s">
        <v>79</v>
      </c>
      <c r="J3" s="129" t="s">
        <v>80</v>
      </c>
      <c r="K3" s="139" t="s">
        <v>78</v>
      </c>
      <c r="L3" s="65" t="s">
        <v>79</v>
      </c>
      <c r="M3" s="129" t="s">
        <v>80</v>
      </c>
      <c r="N3" s="139" t="s">
        <v>78</v>
      </c>
      <c r="O3" s="65" t="s">
        <v>79</v>
      </c>
      <c r="P3" s="129" t="s">
        <v>80</v>
      </c>
      <c r="Q3" s="127" t="s">
        <v>78</v>
      </c>
      <c r="R3" s="65" t="s">
        <v>79</v>
      </c>
      <c r="S3" s="68" t="s">
        <v>80</v>
      </c>
    </row>
    <row r="4" spans="1:20" s="5" customFormat="1" ht="30" customHeight="1" x14ac:dyDescent="0.25">
      <c r="A4" s="228">
        <v>2020</v>
      </c>
      <c r="B4" s="229"/>
      <c r="C4" s="229"/>
      <c r="D4" s="230"/>
      <c r="E4" s="231">
        <v>114</v>
      </c>
      <c r="F4" s="229">
        <v>0</v>
      </c>
      <c r="G4" s="232">
        <v>0</v>
      </c>
      <c r="H4" s="231">
        <v>32</v>
      </c>
      <c r="I4" s="229">
        <v>49</v>
      </c>
      <c r="J4" s="232">
        <v>0</v>
      </c>
      <c r="K4" s="231" t="s">
        <v>159</v>
      </c>
      <c r="L4" s="229">
        <v>102</v>
      </c>
      <c r="M4" s="232">
        <v>0</v>
      </c>
      <c r="N4" s="231"/>
      <c r="O4" s="229"/>
      <c r="P4" s="232"/>
      <c r="Q4" s="233"/>
      <c r="R4" s="233"/>
      <c r="S4" s="234"/>
    </row>
    <row r="5" spans="1:20" s="5" customFormat="1" ht="23.25" customHeight="1" x14ac:dyDescent="0.25">
      <c r="A5" s="96">
        <v>2019</v>
      </c>
      <c r="B5" s="82">
        <v>42</v>
      </c>
      <c r="C5" s="82">
        <v>170</v>
      </c>
      <c r="D5" s="97">
        <v>0</v>
      </c>
      <c r="E5" s="181">
        <v>101</v>
      </c>
      <c r="F5" s="177">
        <v>0</v>
      </c>
      <c r="G5" s="179">
        <v>0</v>
      </c>
      <c r="H5" s="203">
        <v>25</v>
      </c>
      <c r="I5" s="202">
        <v>58</v>
      </c>
      <c r="J5" s="130">
        <v>0</v>
      </c>
      <c r="K5" s="198">
        <v>52</v>
      </c>
      <c r="L5" s="193">
        <v>118</v>
      </c>
      <c r="M5" s="195">
        <v>3</v>
      </c>
      <c r="N5" s="191">
        <v>264</v>
      </c>
      <c r="O5" s="187">
        <v>114</v>
      </c>
      <c r="P5" s="189">
        <v>0</v>
      </c>
      <c r="Q5" s="94">
        <f t="shared" ref="Q5:S10" si="0">B5+E5+H5+K5+N5</f>
        <v>484</v>
      </c>
      <c r="R5" s="94">
        <f t="shared" si="0"/>
        <v>460</v>
      </c>
      <c r="S5" s="138">
        <f t="shared" si="0"/>
        <v>3</v>
      </c>
    </row>
    <row r="6" spans="1:20" s="5" customFormat="1" ht="23.25" customHeight="1" x14ac:dyDescent="0.25">
      <c r="A6" s="92">
        <v>2018</v>
      </c>
      <c r="B6" s="93"/>
      <c r="C6" s="93"/>
      <c r="D6" s="95"/>
      <c r="E6" s="182">
        <v>101</v>
      </c>
      <c r="F6" s="178">
        <v>0</v>
      </c>
      <c r="G6" s="180">
        <v>0</v>
      </c>
      <c r="H6" s="205">
        <v>18</v>
      </c>
      <c r="I6" s="204">
        <v>56</v>
      </c>
      <c r="J6" s="131">
        <v>0</v>
      </c>
      <c r="K6" s="197">
        <v>60</v>
      </c>
      <c r="L6" s="194">
        <v>108</v>
      </c>
      <c r="M6" s="196">
        <v>0</v>
      </c>
      <c r="N6" s="192">
        <v>224</v>
      </c>
      <c r="O6" s="188">
        <v>100</v>
      </c>
      <c r="P6" s="190">
        <v>0</v>
      </c>
      <c r="Q6" s="94">
        <f t="shared" si="0"/>
        <v>403</v>
      </c>
      <c r="R6" s="94">
        <f t="shared" si="0"/>
        <v>264</v>
      </c>
      <c r="S6" s="138">
        <f t="shared" si="0"/>
        <v>0</v>
      </c>
    </row>
    <row r="7" spans="1:20" s="5" customFormat="1" ht="23.25" customHeight="1" x14ac:dyDescent="0.25">
      <c r="A7" s="92">
        <v>2017</v>
      </c>
      <c r="B7" s="93">
        <v>22</v>
      </c>
      <c r="C7" s="93">
        <v>134</v>
      </c>
      <c r="D7" s="95" t="s">
        <v>160</v>
      </c>
      <c r="E7" s="182">
        <v>88</v>
      </c>
      <c r="F7" s="178">
        <v>0</v>
      </c>
      <c r="G7" s="180">
        <v>0</v>
      </c>
      <c r="H7" s="205">
        <v>24</v>
      </c>
      <c r="I7" s="204">
        <v>54</v>
      </c>
      <c r="J7" s="131">
        <v>0</v>
      </c>
      <c r="K7" s="197">
        <v>82</v>
      </c>
      <c r="L7" s="194">
        <v>104</v>
      </c>
      <c r="M7" s="196">
        <v>1</v>
      </c>
      <c r="N7" s="192">
        <v>184</v>
      </c>
      <c r="O7" s="188">
        <v>75</v>
      </c>
      <c r="P7" s="190">
        <v>0</v>
      </c>
      <c r="Q7" s="94">
        <f t="shared" si="0"/>
        <v>400</v>
      </c>
      <c r="R7" s="94">
        <f t="shared" si="0"/>
        <v>367</v>
      </c>
      <c r="S7" s="138" t="e">
        <f t="shared" si="0"/>
        <v>#VALUE!</v>
      </c>
    </row>
    <row r="8" spans="1:20" s="5" customFormat="1" ht="23.25" customHeight="1" x14ac:dyDescent="0.25">
      <c r="A8" s="92">
        <v>2016</v>
      </c>
      <c r="B8" s="93"/>
      <c r="C8" s="93"/>
      <c r="D8" s="95"/>
      <c r="E8" s="182">
        <v>84</v>
      </c>
      <c r="F8" s="178">
        <v>0</v>
      </c>
      <c r="G8" s="180">
        <v>0</v>
      </c>
      <c r="H8" s="205">
        <v>14</v>
      </c>
      <c r="I8" s="204">
        <v>50</v>
      </c>
      <c r="J8" s="131">
        <v>0</v>
      </c>
      <c r="K8" s="197">
        <v>90</v>
      </c>
      <c r="L8" s="194">
        <v>130</v>
      </c>
      <c r="M8" s="196">
        <v>1</v>
      </c>
      <c r="N8" s="192">
        <v>147</v>
      </c>
      <c r="O8" s="188">
        <v>83</v>
      </c>
      <c r="P8" s="190">
        <v>0</v>
      </c>
      <c r="Q8" s="94">
        <f t="shared" si="0"/>
        <v>335</v>
      </c>
      <c r="R8" s="94">
        <f t="shared" si="0"/>
        <v>263</v>
      </c>
      <c r="S8" s="138">
        <f t="shared" si="0"/>
        <v>1</v>
      </c>
    </row>
    <row r="9" spans="1:20" s="5" customFormat="1" ht="23.25" customHeight="1" x14ac:dyDescent="0.25">
      <c r="A9" s="92">
        <v>2015</v>
      </c>
      <c r="B9" s="93"/>
      <c r="C9" s="93"/>
      <c r="D9" s="95"/>
      <c r="E9" s="182">
        <v>82</v>
      </c>
      <c r="F9" s="178">
        <v>0</v>
      </c>
      <c r="G9" s="180">
        <v>0</v>
      </c>
      <c r="H9" s="205">
        <v>23</v>
      </c>
      <c r="I9" s="204">
        <v>56</v>
      </c>
      <c r="J9" s="131">
        <v>0</v>
      </c>
      <c r="K9" s="197">
        <v>90</v>
      </c>
      <c r="L9" s="194">
        <v>124</v>
      </c>
      <c r="M9" s="196">
        <v>2</v>
      </c>
      <c r="N9" s="192">
        <v>157</v>
      </c>
      <c r="O9" s="188">
        <v>80</v>
      </c>
      <c r="P9" s="190">
        <v>0</v>
      </c>
      <c r="Q9" s="94">
        <f t="shared" si="0"/>
        <v>352</v>
      </c>
      <c r="R9" s="94">
        <f t="shared" si="0"/>
        <v>260</v>
      </c>
      <c r="S9" s="138">
        <f t="shared" si="0"/>
        <v>2</v>
      </c>
    </row>
    <row r="10" spans="1:20" s="5" customFormat="1" ht="23.25" customHeight="1" x14ac:dyDescent="0.25">
      <c r="A10" s="175" t="s">
        <v>119</v>
      </c>
      <c r="B10" s="174">
        <v>50</v>
      </c>
      <c r="C10" s="174">
        <v>280</v>
      </c>
      <c r="D10" s="176">
        <v>0</v>
      </c>
      <c r="E10" s="183">
        <v>71</v>
      </c>
      <c r="F10" s="174">
        <v>0</v>
      </c>
      <c r="G10" s="184">
        <v>0</v>
      </c>
      <c r="H10" s="221">
        <v>23</v>
      </c>
      <c r="I10" s="222">
        <v>84</v>
      </c>
      <c r="J10" s="184">
        <v>0</v>
      </c>
      <c r="K10" s="183">
        <v>98</v>
      </c>
      <c r="L10" s="174">
        <v>128</v>
      </c>
      <c r="M10" s="184">
        <v>3</v>
      </c>
      <c r="N10" s="183">
        <v>177</v>
      </c>
      <c r="O10" s="174">
        <v>75</v>
      </c>
      <c r="P10" s="184">
        <v>0</v>
      </c>
      <c r="Q10" s="185">
        <f t="shared" si="0"/>
        <v>419</v>
      </c>
      <c r="R10" s="185">
        <f t="shared" si="0"/>
        <v>567</v>
      </c>
      <c r="S10" s="186">
        <f t="shared" si="0"/>
        <v>3</v>
      </c>
    </row>
    <row r="11" spans="1:20" ht="32.25" customHeight="1" x14ac:dyDescent="0.25">
      <c r="A11" s="126" t="s">
        <v>81</v>
      </c>
      <c r="B11" s="123"/>
      <c r="C11" s="123"/>
      <c r="D11" s="134"/>
      <c r="E11" s="140"/>
      <c r="F11" s="123"/>
      <c r="G11" s="132"/>
      <c r="H11" s="140"/>
      <c r="I11" s="123"/>
      <c r="J11" s="132"/>
      <c r="K11" s="140"/>
      <c r="L11" s="123"/>
      <c r="M11" s="132"/>
      <c r="N11" s="140"/>
      <c r="O11" s="123"/>
      <c r="P11" s="132"/>
      <c r="Q11" s="128"/>
      <c r="R11" s="123"/>
      <c r="S11" s="125"/>
    </row>
    <row r="12" spans="1:20" s="5" customFormat="1" ht="45" customHeight="1" thickBot="1" x14ac:dyDescent="0.3">
      <c r="A12" s="135" t="s">
        <v>123</v>
      </c>
      <c r="B12" s="324" t="s">
        <v>126</v>
      </c>
      <c r="C12" s="325"/>
      <c r="D12" s="325"/>
      <c r="E12" s="310" t="s">
        <v>158</v>
      </c>
      <c r="F12" s="311"/>
      <c r="G12" s="312"/>
      <c r="H12" s="310" t="s">
        <v>155</v>
      </c>
      <c r="I12" s="311"/>
      <c r="J12" s="312"/>
      <c r="K12" s="326" t="s">
        <v>153</v>
      </c>
      <c r="L12" s="327"/>
      <c r="M12" s="328"/>
      <c r="N12" s="326" t="s">
        <v>152</v>
      </c>
      <c r="O12" s="327"/>
      <c r="P12" s="328"/>
      <c r="Q12" s="325"/>
      <c r="R12" s="325"/>
      <c r="S12" s="329"/>
    </row>
    <row r="13" spans="1:20" ht="17.25" x14ac:dyDescent="0.25">
      <c r="A13" s="40" t="s">
        <v>125</v>
      </c>
      <c r="B13" s="40"/>
      <c r="C13" s="40"/>
      <c r="D13" s="40"/>
      <c r="E13" s="40"/>
      <c r="F13" s="40"/>
    </row>
    <row r="14" spans="1:20" x14ac:dyDescent="0.25">
      <c r="A14" s="40" t="s">
        <v>118</v>
      </c>
      <c r="B14" s="40"/>
      <c r="C14" s="40"/>
      <c r="D14" s="40"/>
      <c r="E14" s="40"/>
      <c r="F14" s="40"/>
    </row>
    <row r="15" spans="1:20" x14ac:dyDescent="0.25">
      <c r="A15" s="40" t="s">
        <v>117</v>
      </c>
      <c r="B15" s="40"/>
      <c r="C15" s="40"/>
      <c r="D15" s="40"/>
      <c r="E15" s="40"/>
      <c r="F15" s="40"/>
    </row>
    <row r="16" spans="1:20" x14ac:dyDescent="0.25">
      <c r="A16" s="120" t="s">
        <v>120</v>
      </c>
      <c r="B16" s="120"/>
      <c r="C16" s="120"/>
      <c r="D16" s="120"/>
      <c r="E16" s="120"/>
      <c r="F16" s="120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1:20" ht="17.25" x14ac:dyDescent="0.25">
      <c r="A17" s="136" t="s">
        <v>143</v>
      </c>
      <c r="B17" s="137"/>
      <c r="C17" s="137"/>
      <c r="D17" s="137"/>
      <c r="E17" s="137"/>
      <c r="F17" s="137"/>
      <c r="G17" s="137"/>
      <c r="H17" s="137"/>
      <c r="I17" s="137"/>
      <c r="J17" s="137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1:20" x14ac:dyDescent="0.25">
      <c r="A18" s="136"/>
      <c r="B18" s="137"/>
      <c r="C18" s="137"/>
      <c r="D18" s="137"/>
      <c r="E18" s="137"/>
      <c r="F18" s="137"/>
      <c r="G18" s="137"/>
      <c r="H18" s="137"/>
      <c r="I18" s="137"/>
      <c r="J18" s="137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1:20" ht="21.75" thickBot="1" x14ac:dyDescent="0.3">
      <c r="A19" s="313" t="s">
        <v>166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66"/>
      <c r="M19" s="66"/>
      <c r="N19" s="66"/>
      <c r="O19" s="66"/>
      <c r="P19" s="66"/>
      <c r="Q19" s="66"/>
      <c r="R19" s="66"/>
      <c r="S19" s="66"/>
      <c r="T19" s="66"/>
    </row>
    <row r="20" spans="1:20" ht="15.75" customHeight="1" x14ac:dyDescent="0.25">
      <c r="A20" s="314" t="s">
        <v>122</v>
      </c>
      <c r="B20" s="315"/>
      <c r="C20" s="315"/>
      <c r="D20" s="315"/>
      <c r="E20" s="316"/>
      <c r="F20" s="320" t="s">
        <v>124</v>
      </c>
      <c r="G20" s="321"/>
      <c r="H20" s="321"/>
      <c r="I20" s="321"/>
      <c r="J20" s="321"/>
      <c r="K20" s="322"/>
      <c r="L20" s="66"/>
      <c r="M20" s="66"/>
      <c r="N20" s="66"/>
      <c r="O20" s="66"/>
      <c r="P20" s="66"/>
      <c r="Q20" s="66"/>
      <c r="R20" s="66"/>
      <c r="S20" s="66"/>
      <c r="T20" s="66"/>
    </row>
    <row r="21" spans="1:20" ht="34.5" customHeight="1" x14ac:dyDescent="0.25">
      <c r="A21" s="317"/>
      <c r="B21" s="318"/>
      <c r="C21" s="318"/>
      <c r="D21" s="318"/>
      <c r="E21" s="319"/>
      <c r="F21" s="121">
        <v>44</v>
      </c>
      <c r="G21" s="121">
        <v>49</v>
      </c>
      <c r="H21" s="122">
        <v>53</v>
      </c>
      <c r="I21" s="122">
        <v>72</v>
      </c>
      <c r="J21" s="122">
        <v>85</v>
      </c>
      <c r="K21" s="124" t="s">
        <v>121</v>
      </c>
      <c r="L21" s="66"/>
      <c r="M21" s="66"/>
      <c r="N21" s="66"/>
      <c r="O21" s="66"/>
      <c r="P21" s="66"/>
      <c r="Q21" s="66"/>
      <c r="R21" s="66"/>
      <c r="S21" s="66"/>
      <c r="T21" s="66"/>
    </row>
    <row r="22" spans="1:20" ht="18.75" customHeight="1" x14ac:dyDescent="0.25">
      <c r="A22" s="297" t="s">
        <v>105</v>
      </c>
      <c r="B22" s="298"/>
      <c r="C22" s="298"/>
      <c r="D22" s="298"/>
      <c r="E22" s="299"/>
      <c r="F22" s="208"/>
      <c r="G22" s="209">
        <v>10</v>
      </c>
      <c r="H22" s="210">
        <v>12</v>
      </c>
      <c r="I22" s="210">
        <v>15</v>
      </c>
      <c r="J22" s="210"/>
      <c r="K22" s="211">
        <f>F22+G22+H22+I22+J22</f>
        <v>37</v>
      </c>
      <c r="L22" s="66"/>
      <c r="M22" s="66"/>
      <c r="N22" s="66"/>
      <c r="O22" s="66"/>
      <c r="P22" s="66"/>
      <c r="Q22" s="66"/>
      <c r="R22" s="66"/>
      <c r="S22" s="66"/>
      <c r="T22" s="66"/>
    </row>
    <row r="23" spans="1:20" ht="37.5" customHeight="1" x14ac:dyDescent="0.25">
      <c r="A23" s="297" t="s">
        <v>106</v>
      </c>
      <c r="B23" s="298"/>
      <c r="C23" s="298"/>
      <c r="D23" s="298"/>
      <c r="E23" s="299"/>
      <c r="F23" s="208"/>
      <c r="G23" s="209">
        <v>7</v>
      </c>
      <c r="H23" s="210">
        <v>2</v>
      </c>
      <c r="I23" s="210">
        <v>4</v>
      </c>
      <c r="J23" s="210"/>
      <c r="K23" s="211">
        <f t="shared" ref="K23:K29" si="1">F23+G23+H23+I23+J23</f>
        <v>13</v>
      </c>
      <c r="L23" s="66"/>
      <c r="M23" s="66"/>
      <c r="N23" s="66"/>
      <c r="O23" s="66"/>
      <c r="P23" s="66"/>
      <c r="Q23" s="66"/>
      <c r="R23" s="66"/>
      <c r="S23" s="66"/>
      <c r="T23" s="66"/>
    </row>
    <row r="24" spans="1:20" ht="17.25" customHeight="1" x14ac:dyDescent="0.25">
      <c r="A24" s="297" t="s">
        <v>107</v>
      </c>
      <c r="B24" s="298"/>
      <c r="C24" s="298"/>
      <c r="D24" s="298"/>
      <c r="E24" s="299"/>
      <c r="F24" s="208"/>
      <c r="G24" s="209">
        <v>0</v>
      </c>
      <c r="H24" s="210">
        <v>0</v>
      </c>
      <c r="I24" s="210">
        <v>1</v>
      </c>
      <c r="J24" s="210"/>
      <c r="K24" s="211">
        <f t="shared" si="1"/>
        <v>1</v>
      </c>
      <c r="L24" s="66"/>
      <c r="M24" s="66"/>
      <c r="N24" s="66"/>
      <c r="O24" s="66"/>
      <c r="P24" s="66"/>
      <c r="Q24" s="66"/>
      <c r="R24" s="66"/>
      <c r="S24" s="66"/>
      <c r="T24" s="66"/>
    </row>
    <row r="25" spans="1:20" ht="18" customHeight="1" x14ac:dyDescent="0.25">
      <c r="A25" s="297" t="s">
        <v>108</v>
      </c>
      <c r="B25" s="298"/>
      <c r="C25" s="298"/>
      <c r="D25" s="298"/>
      <c r="E25" s="299"/>
      <c r="F25" s="208"/>
      <c r="G25" s="209">
        <v>2</v>
      </c>
      <c r="H25" s="210">
        <v>2</v>
      </c>
      <c r="I25" s="210">
        <v>3</v>
      </c>
      <c r="J25" s="210"/>
      <c r="K25" s="211">
        <f t="shared" si="1"/>
        <v>7</v>
      </c>
    </row>
    <row r="26" spans="1:20" ht="24" customHeight="1" x14ac:dyDescent="0.25">
      <c r="A26" s="297" t="s">
        <v>109</v>
      </c>
      <c r="B26" s="298"/>
      <c r="C26" s="298"/>
      <c r="D26" s="298"/>
      <c r="E26" s="299"/>
      <c r="F26" s="208"/>
      <c r="G26" s="209">
        <v>11</v>
      </c>
      <c r="H26" s="210">
        <v>2</v>
      </c>
      <c r="I26" s="210">
        <v>5</v>
      </c>
      <c r="J26" s="210"/>
      <c r="K26" s="211">
        <f t="shared" si="1"/>
        <v>18</v>
      </c>
    </row>
    <row r="27" spans="1:20" ht="30" customHeight="1" x14ac:dyDescent="0.25">
      <c r="A27" s="297" t="s">
        <v>110</v>
      </c>
      <c r="B27" s="298"/>
      <c r="C27" s="298"/>
      <c r="D27" s="298"/>
      <c r="E27" s="299"/>
      <c r="F27" s="208"/>
      <c r="G27" s="209">
        <v>0</v>
      </c>
      <c r="H27" s="210">
        <v>6</v>
      </c>
      <c r="I27" s="210">
        <v>9</v>
      </c>
      <c r="J27" s="210"/>
      <c r="K27" s="211">
        <f t="shared" si="1"/>
        <v>15</v>
      </c>
    </row>
    <row r="28" spans="1:20" ht="18.75" customHeight="1" x14ac:dyDescent="0.25">
      <c r="A28" s="297" t="s">
        <v>111</v>
      </c>
      <c r="B28" s="298"/>
      <c r="C28" s="298"/>
      <c r="D28" s="298"/>
      <c r="E28" s="299"/>
      <c r="F28" s="208"/>
      <c r="G28" s="209">
        <v>0</v>
      </c>
      <c r="H28" s="210">
        <v>0</v>
      </c>
      <c r="I28" s="210">
        <v>4</v>
      </c>
      <c r="J28" s="210"/>
      <c r="K28" s="211">
        <f t="shared" si="1"/>
        <v>4</v>
      </c>
    </row>
    <row r="29" spans="1:20" ht="19.5" customHeight="1" thickBot="1" x14ac:dyDescent="0.3">
      <c r="A29" s="300" t="s">
        <v>112</v>
      </c>
      <c r="B29" s="301"/>
      <c r="C29" s="301"/>
      <c r="D29" s="301"/>
      <c r="E29" s="302"/>
      <c r="F29" s="212"/>
      <c r="G29" s="213">
        <v>11</v>
      </c>
      <c r="H29" s="214">
        <v>10</v>
      </c>
      <c r="I29" s="214">
        <v>24</v>
      </c>
      <c r="J29" s="214"/>
      <c r="K29" s="215">
        <f t="shared" si="1"/>
        <v>45</v>
      </c>
    </row>
    <row r="30" spans="1:20" ht="24" customHeight="1" x14ac:dyDescent="0.25">
      <c r="A30" s="141" t="s">
        <v>113</v>
      </c>
      <c r="B30" s="142"/>
      <c r="C30" s="142"/>
      <c r="D30" s="142"/>
      <c r="E30" s="142"/>
      <c r="F30" s="142"/>
      <c r="G30" s="142"/>
    </row>
    <row r="31" spans="1:20" ht="31.5" customHeight="1" x14ac:dyDescent="0.25">
      <c r="A31" s="303" t="s">
        <v>114</v>
      </c>
      <c r="B31" s="303"/>
      <c r="C31" s="303"/>
      <c r="D31" s="303"/>
      <c r="E31" s="303"/>
      <c r="F31" s="303"/>
      <c r="G31" s="303"/>
    </row>
    <row r="32" spans="1:20" ht="29.25" customHeight="1" x14ac:dyDescent="0.25">
      <c r="A32" s="66"/>
      <c r="B32" s="98"/>
      <c r="C32" s="98"/>
      <c r="D32" s="98"/>
      <c r="E32" s="66"/>
      <c r="F32" s="66"/>
      <c r="G32" s="66"/>
      <c r="H32" s="66"/>
      <c r="I32" s="66"/>
      <c r="J32" s="66"/>
      <c r="K32" s="66"/>
    </row>
    <row r="33" spans="1:11" ht="21.75" thickBot="1" x14ac:dyDescent="0.3">
      <c r="A33" s="313" t="s">
        <v>161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13"/>
    </row>
    <row r="34" spans="1:11" ht="15.75" x14ac:dyDescent="0.25">
      <c r="A34" s="314" t="s">
        <v>122</v>
      </c>
      <c r="B34" s="315"/>
      <c r="C34" s="315"/>
      <c r="D34" s="315"/>
      <c r="E34" s="316"/>
      <c r="F34" s="320" t="s">
        <v>124</v>
      </c>
      <c r="G34" s="321"/>
      <c r="H34" s="321"/>
      <c r="I34" s="321"/>
      <c r="J34" s="321"/>
      <c r="K34" s="322"/>
    </row>
    <row r="35" spans="1:11" x14ac:dyDescent="0.25">
      <c r="A35" s="317"/>
      <c r="B35" s="318"/>
      <c r="C35" s="318"/>
      <c r="D35" s="318"/>
      <c r="E35" s="319"/>
      <c r="F35" s="121">
        <v>44</v>
      </c>
      <c r="G35" s="121">
        <v>49</v>
      </c>
      <c r="H35" s="122">
        <v>53</v>
      </c>
      <c r="I35" s="122">
        <v>72</v>
      </c>
      <c r="J35" s="122">
        <v>85</v>
      </c>
      <c r="K35" s="124" t="s">
        <v>121</v>
      </c>
    </row>
    <row r="36" spans="1:11" ht="21" customHeight="1" x14ac:dyDescent="0.25">
      <c r="A36" s="297" t="s">
        <v>105</v>
      </c>
      <c r="B36" s="298"/>
      <c r="C36" s="298"/>
      <c r="D36" s="298"/>
      <c r="E36" s="299"/>
      <c r="F36" s="208"/>
      <c r="G36" s="209">
        <v>5</v>
      </c>
      <c r="H36" s="210">
        <v>10</v>
      </c>
      <c r="I36" s="210">
        <v>7</v>
      </c>
      <c r="J36" s="210"/>
      <c r="K36" s="211">
        <f>F36+G36+H36+I36+J36</f>
        <v>22</v>
      </c>
    </row>
    <row r="37" spans="1:11" ht="39" customHeight="1" x14ac:dyDescent="0.25">
      <c r="A37" s="297" t="s">
        <v>106</v>
      </c>
      <c r="B37" s="298"/>
      <c r="C37" s="298"/>
      <c r="D37" s="298"/>
      <c r="E37" s="299"/>
      <c r="F37" s="208"/>
      <c r="G37" s="209">
        <v>9</v>
      </c>
      <c r="H37" s="210">
        <v>2</v>
      </c>
      <c r="I37" s="210">
        <v>2</v>
      </c>
      <c r="J37" s="210"/>
      <c r="K37" s="211">
        <f t="shared" ref="K37:K43" si="2">F37+G37+H37+I37+J37</f>
        <v>13</v>
      </c>
    </row>
    <row r="38" spans="1:11" ht="18.75" customHeight="1" x14ac:dyDescent="0.25">
      <c r="A38" s="297" t="s">
        <v>107</v>
      </c>
      <c r="B38" s="298"/>
      <c r="C38" s="298"/>
      <c r="D38" s="298"/>
      <c r="E38" s="299"/>
      <c r="F38" s="208"/>
      <c r="G38" s="209">
        <v>0</v>
      </c>
      <c r="H38" s="210">
        <v>3</v>
      </c>
      <c r="I38" s="210">
        <v>1</v>
      </c>
      <c r="J38" s="210"/>
      <c r="K38" s="211">
        <f t="shared" si="2"/>
        <v>4</v>
      </c>
    </row>
    <row r="39" spans="1:11" ht="19.5" customHeight="1" x14ac:dyDescent="0.25">
      <c r="A39" s="297" t="s">
        <v>108</v>
      </c>
      <c r="B39" s="298"/>
      <c r="C39" s="298"/>
      <c r="D39" s="298"/>
      <c r="E39" s="299"/>
      <c r="F39" s="208"/>
      <c r="G39" s="209">
        <v>1</v>
      </c>
      <c r="H39" s="210">
        <v>0</v>
      </c>
      <c r="I39" s="210">
        <v>6</v>
      </c>
      <c r="J39" s="210"/>
      <c r="K39" s="211">
        <f t="shared" si="2"/>
        <v>7</v>
      </c>
    </row>
    <row r="40" spans="1:11" ht="27" customHeight="1" x14ac:dyDescent="0.25">
      <c r="A40" s="297" t="s">
        <v>109</v>
      </c>
      <c r="B40" s="298"/>
      <c r="C40" s="298"/>
      <c r="D40" s="298"/>
      <c r="E40" s="299"/>
      <c r="F40" s="208"/>
      <c r="G40" s="209">
        <v>19</v>
      </c>
      <c r="H40" s="210">
        <v>5</v>
      </c>
      <c r="I40" s="210">
        <v>1</v>
      </c>
      <c r="J40" s="210"/>
      <c r="K40" s="211">
        <f t="shared" si="2"/>
        <v>25</v>
      </c>
    </row>
    <row r="41" spans="1:11" ht="27" customHeight="1" x14ac:dyDescent="0.25">
      <c r="A41" s="297" t="s">
        <v>110</v>
      </c>
      <c r="B41" s="298"/>
      <c r="C41" s="298"/>
      <c r="D41" s="298"/>
      <c r="E41" s="299"/>
      <c r="F41" s="208"/>
      <c r="G41" s="209">
        <v>3</v>
      </c>
      <c r="H41" s="210">
        <v>6</v>
      </c>
      <c r="I41" s="210">
        <v>7</v>
      </c>
      <c r="J41" s="210"/>
      <c r="K41" s="211">
        <f t="shared" si="2"/>
        <v>16</v>
      </c>
    </row>
    <row r="42" spans="1:11" ht="18" customHeight="1" x14ac:dyDescent="0.25">
      <c r="A42" s="297" t="s">
        <v>111</v>
      </c>
      <c r="B42" s="298"/>
      <c r="C42" s="298"/>
      <c r="D42" s="298"/>
      <c r="E42" s="299"/>
      <c r="F42" s="208"/>
      <c r="G42" s="209">
        <v>21</v>
      </c>
      <c r="H42" s="210">
        <v>0</v>
      </c>
      <c r="I42" s="210">
        <v>1</v>
      </c>
      <c r="J42" s="210"/>
      <c r="K42" s="211">
        <f t="shared" si="2"/>
        <v>22</v>
      </c>
    </row>
    <row r="43" spans="1:11" ht="19.5" customHeight="1" thickBot="1" x14ac:dyDescent="0.3">
      <c r="A43" s="300" t="s">
        <v>112</v>
      </c>
      <c r="B43" s="301"/>
      <c r="C43" s="301"/>
      <c r="D43" s="301"/>
      <c r="E43" s="302"/>
      <c r="F43" s="212"/>
      <c r="G43" s="213">
        <v>6</v>
      </c>
      <c r="H43" s="214">
        <v>12</v>
      </c>
      <c r="I43" s="214">
        <v>8</v>
      </c>
      <c r="J43" s="214"/>
      <c r="K43" s="215">
        <f t="shared" si="2"/>
        <v>26</v>
      </c>
    </row>
    <row r="44" spans="1:11" ht="25.5" customHeight="1" x14ac:dyDescent="0.25">
      <c r="A44" s="141" t="s">
        <v>113</v>
      </c>
      <c r="B44" s="142"/>
      <c r="C44" s="142"/>
      <c r="D44" s="142"/>
      <c r="E44" s="142"/>
      <c r="F44" s="142"/>
      <c r="G44" s="142"/>
    </row>
    <row r="45" spans="1:11" ht="32.25" customHeight="1" x14ac:dyDescent="0.25">
      <c r="A45" s="303" t="s">
        <v>114</v>
      </c>
      <c r="B45" s="303"/>
      <c r="C45" s="303"/>
      <c r="D45" s="303"/>
      <c r="E45" s="303"/>
      <c r="F45" s="303"/>
      <c r="G45" s="303"/>
    </row>
  </sheetData>
  <mergeCells count="38">
    <mergeCell ref="A1:S1"/>
    <mergeCell ref="F34:K34"/>
    <mergeCell ref="A34:E35"/>
    <mergeCell ref="B12:D12"/>
    <mergeCell ref="H12:J12"/>
    <mergeCell ref="K12:M12"/>
    <mergeCell ref="Q12:S12"/>
    <mergeCell ref="A33:K33"/>
    <mergeCell ref="H2:J2"/>
    <mergeCell ref="K2:M2"/>
    <mergeCell ref="N2:P2"/>
    <mergeCell ref="Q2:S2"/>
    <mergeCell ref="N12:P12"/>
    <mergeCell ref="A28:E28"/>
    <mergeCell ref="A29:E29"/>
    <mergeCell ref="A31:G31"/>
    <mergeCell ref="A36:E36"/>
    <mergeCell ref="A37:E37"/>
    <mergeCell ref="A38:E38"/>
    <mergeCell ref="A2:A3"/>
    <mergeCell ref="B2:D2"/>
    <mergeCell ref="E2:G2"/>
    <mergeCell ref="E12:G12"/>
    <mergeCell ref="A19:K19"/>
    <mergeCell ref="A20:E21"/>
    <mergeCell ref="F20:K20"/>
    <mergeCell ref="A22:E22"/>
    <mergeCell ref="A23:E23"/>
    <mergeCell ref="A24:E24"/>
    <mergeCell ref="A25:E25"/>
    <mergeCell ref="A26:E26"/>
    <mergeCell ref="A27:E27"/>
    <mergeCell ref="A42:E42"/>
    <mergeCell ref="A43:E43"/>
    <mergeCell ref="A45:G45"/>
    <mergeCell ref="A39:E39"/>
    <mergeCell ref="A40:E40"/>
    <mergeCell ref="A41:E41"/>
  </mergeCells>
  <pageMargins left="0.11811023622047245" right="0.11811023622047245" top="0.35433070866141736" bottom="0.35433070866141736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zoomScaleNormal="100" zoomScaleSheetLayoutView="100" workbookViewId="0">
      <selection activeCell="G39" sqref="G39"/>
    </sheetView>
  </sheetViews>
  <sheetFormatPr baseColWidth="10" defaultRowHeight="12.75" x14ac:dyDescent="0.2"/>
  <cols>
    <col min="1" max="3" width="11.42578125" style="146"/>
    <col min="4" max="8" width="10" style="146" customWidth="1"/>
    <col min="9" max="9" width="16" style="146" customWidth="1"/>
    <col min="10" max="262" width="11.42578125" style="146"/>
    <col min="263" max="263" width="14.7109375" style="146" customWidth="1"/>
    <col min="264" max="518" width="11.42578125" style="146"/>
    <col min="519" max="519" width="14.7109375" style="146" customWidth="1"/>
    <col min="520" max="774" width="11.42578125" style="146"/>
    <col min="775" max="775" width="14.7109375" style="146" customWidth="1"/>
    <col min="776" max="1030" width="11.42578125" style="146"/>
    <col min="1031" max="1031" width="14.7109375" style="146" customWidth="1"/>
    <col min="1032" max="1286" width="11.42578125" style="146"/>
    <col min="1287" max="1287" width="14.7109375" style="146" customWidth="1"/>
    <col min="1288" max="1542" width="11.42578125" style="146"/>
    <col min="1543" max="1543" width="14.7109375" style="146" customWidth="1"/>
    <col min="1544" max="1798" width="11.42578125" style="146"/>
    <col min="1799" max="1799" width="14.7109375" style="146" customWidth="1"/>
    <col min="1800" max="2054" width="11.42578125" style="146"/>
    <col min="2055" max="2055" width="14.7109375" style="146" customWidth="1"/>
    <col min="2056" max="2310" width="11.42578125" style="146"/>
    <col min="2311" max="2311" width="14.7109375" style="146" customWidth="1"/>
    <col min="2312" max="2566" width="11.42578125" style="146"/>
    <col min="2567" max="2567" width="14.7109375" style="146" customWidth="1"/>
    <col min="2568" max="2822" width="11.42578125" style="146"/>
    <col min="2823" max="2823" width="14.7109375" style="146" customWidth="1"/>
    <col min="2824" max="3078" width="11.42578125" style="146"/>
    <col min="3079" max="3079" width="14.7109375" style="146" customWidth="1"/>
    <col min="3080" max="3334" width="11.42578125" style="146"/>
    <col min="3335" max="3335" width="14.7109375" style="146" customWidth="1"/>
    <col min="3336" max="3590" width="11.42578125" style="146"/>
    <col min="3591" max="3591" width="14.7109375" style="146" customWidth="1"/>
    <col min="3592" max="3846" width="11.42578125" style="146"/>
    <col min="3847" max="3847" width="14.7109375" style="146" customWidth="1"/>
    <col min="3848" max="4102" width="11.42578125" style="146"/>
    <col min="4103" max="4103" width="14.7109375" style="146" customWidth="1"/>
    <col min="4104" max="4358" width="11.42578125" style="146"/>
    <col min="4359" max="4359" width="14.7109375" style="146" customWidth="1"/>
    <col min="4360" max="4614" width="11.42578125" style="146"/>
    <col min="4615" max="4615" width="14.7109375" style="146" customWidth="1"/>
    <col min="4616" max="4870" width="11.42578125" style="146"/>
    <col min="4871" max="4871" width="14.7109375" style="146" customWidth="1"/>
    <col min="4872" max="5126" width="11.42578125" style="146"/>
    <col min="5127" max="5127" width="14.7109375" style="146" customWidth="1"/>
    <col min="5128" max="5382" width="11.42578125" style="146"/>
    <col min="5383" max="5383" width="14.7109375" style="146" customWidth="1"/>
    <col min="5384" max="5638" width="11.42578125" style="146"/>
    <col min="5639" max="5639" width="14.7109375" style="146" customWidth="1"/>
    <col min="5640" max="5894" width="11.42578125" style="146"/>
    <col min="5895" max="5895" width="14.7109375" style="146" customWidth="1"/>
    <col min="5896" max="6150" width="11.42578125" style="146"/>
    <col min="6151" max="6151" width="14.7109375" style="146" customWidth="1"/>
    <col min="6152" max="6406" width="11.42578125" style="146"/>
    <col min="6407" max="6407" width="14.7109375" style="146" customWidth="1"/>
    <col min="6408" max="6662" width="11.42578125" style="146"/>
    <col min="6663" max="6663" width="14.7109375" style="146" customWidth="1"/>
    <col min="6664" max="6918" width="11.42578125" style="146"/>
    <col min="6919" max="6919" width="14.7109375" style="146" customWidth="1"/>
    <col min="6920" max="7174" width="11.42578125" style="146"/>
    <col min="7175" max="7175" width="14.7109375" style="146" customWidth="1"/>
    <col min="7176" max="7430" width="11.42578125" style="146"/>
    <col min="7431" max="7431" width="14.7109375" style="146" customWidth="1"/>
    <col min="7432" max="7686" width="11.42578125" style="146"/>
    <col min="7687" max="7687" width="14.7109375" style="146" customWidth="1"/>
    <col min="7688" max="7942" width="11.42578125" style="146"/>
    <col min="7943" max="7943" width="14.7109375" style="146" customWidth="1"/>
    <col min="7944" max="8198" width="11.42578125" style="146"/>
    <col min="8199" max="8199" width="14.7109375" style="146" customWidth="1"/>
    <col min="8200" max="8454" width="11.42578125" style="146"/>
    <col min="8455" max="8455" width="14.7109375" style="146" customWidth="1"/>
    <col min="8456" max="8710" width="11.42578125" style="146"/>
    <col min="8711" max="8711" width="14.7109375" style="146" customWidth="1"/>
    <col min="8712" max="8966" width="11.42578125" style="146"/>
    <col min="8967" max="8967" width="14.7109375" style="146" customWidth="1"/>
    <col min="8968" max="9222" width="11.42578125" style="146"/>
    <col min="9223" max="9223" width="14.7109375" style="146" customWidth="1"/>
    <col min="9224" max="9478" width="11.42578125" style="146"/>
    <col min="9479" max="9479" width="14.7109375" style="146" customWidth="1"/>
    <col min="9480" max="9734" width="11.42578125" style="146"/>
    <col min="9735" max="9735" width="14.7109375" style="146" customWidth="1"/>
    <col min="9736" max="9990" width="11.42578125" style="146"/>
    <col min="9991" max="9991" width="14.7109375" style="146" customWidth="1"/>
    <col min="9992" max="10246" width="11.42578125" style="146"/>
    <col min="10247" max="10247" width="14.7109375" style="146" customWidth="1"/>
    <col min="10248" max="10502" width="11.42578125" style="146"/>
    <col min="10503" max="10503" width="14.7109375" style="146" customWidth="1"/>
    <col min="10504" max="10758" width="11.42578125" style="146"/>
    <col min="10759" max="10759" width="14.7109375" style="146" customWidth="1"/>
    <col min="10760" max="11014" width="11.42578125" style="146"/>
    <col min="11015" max="11015" width="14.7109375" style="146" customWidth="1"/>
    <col min="11016" max="11270" width="11.42578125" style="146"/>
    <col min="11271" max="11271" width="14.7109375" style="146" customWidth="1"/>
    <col min="11272" max="11526" width="11.42578125" style="146"/>
    <col min="11527" max="11527" width="14.7109375" style="146" customWidth="1"/>
    <col min="11528" max="11782" width="11.42578125" style="146"/>
    <col min="11783" max="11783" width="14.7109375" style="146" customWidth="1"/>
    <col min="11784" max="12038" width="11.42578125" style="146"/>
    <col min="12039" max="12039" width="14.7109375" style="146" customWidth="1"/>
    <col min="12040" max="12294" width="11.42578125" style="146"/>
    <col min="12295" max="12295" width="14.7109375" style="146" customWidth="1"/>
    <col min="12296" max="12550" width="11.42578125" style="146"/>
    <col min="12551" max="12551" width="14.7109375" style="146" customWidth="1"/>
    <col min="12552" max="12806" width="11.42578125" style="146"/>
    <col min="12807" max="12807" width="14.7109375" style="146" customWidth="1"/>
    <col min="12808" max="13062" width="11.42578125" style="146"/>
    <col min="13063" max="13063" width="14.7109375" style="146" customWidth="1"/>
    <col min="13064" max="13318" width="11.42578125" style="146"/>
    <col min="13319" max="13319" width="14.7109375" style="146" customWidth="1"/>
    <col min="13320" max="13574" width="11.42578125" style="146"/>
    <col min="13575" max="13575" width="14.7109375" style="146" customWidth="1"/>
    <col min="13576" max="13830" width="11.42578125" style="146"/>
    <col min="13831" max="13831" width="14.7109375" style="146" customWidth="1"/>
    <col min="13832" max="14086" width="11.42578125" style="146"/>
    <col min="14087" max="14087" width="14.7109375" style="146" customWidth="1"/>
    <col min="14088" max="14342" width="11.42578125" style="146"/>
    <col min="14343" max="14343" width="14.7109375" style="146" customWidth="1"/>
    <col min="14344" max="14598" width="11.42578125" style="146"/>
    <col min="14599" max="14599" width="14.7109375" style="146" customWidth="1"/>
    <col min="14600" max="14854" width="11.42578125" style="146"/>
    <col min="14855" max="14855" width="14.7109375" style="146" customWidth="1"/>
    <col min="14856" max="15110" width="11.42578125" style="146"/>
    <col min="15111" max="15111" width="14.7109375" style="146" customWidth="1"/>
    <col min="15112" max="15366" width="11.42578125" style="146"/>
    <col min="15367" max="15367" width="14.7109375" style="146" customWidth="1"/>
    <col min="15368" max="15622" width="11.42578125" style="146"/>
    <col min="15623" max="15623" width="14.7109375" style="146" customWidth="1"/>
    <col min="15624" max="15878" width="11.42578125" style="146"/>
    <col min="15879" max="15879" width="14.7109375" style="146" customWidth="1"/>
    <col min="15880" max="16134" width="11.42578125" style="146"/>
    <col min="16135" max="16135" width="14.7109375" style="146" customWidth="1"/>
    <col min="16136" max="16384" width="11.42578125" style="146"/>
  </cols>
  <sheetData>
    <row r="1" spans="1:9" s="104" customFormat="1" ht="15" customHeight="1" x14ac:dyDescent="0.2">
      <c r="A1" s="358" t="s">
        <v>167</v>
      </c>
      <c r="B1" s="358"/>
      <c r="C1" s="358"/>
      <c r="D1" s="358"/>
      <c r="E1" s="358"/>
      <c r="F1" s="358"/>
      <c r="G1" s="358"/>
      <c r="H1" s="358"/>
      <c r="I1" s="358"/>
    </row>
    <row r="2" spans="1:9" s="100" customFormat="1" ht="9" customHeight="1" x14ac:dyDescent="0.2">
      <c r="A2" s="101"/>
      <c r="B2" s="101"/>
      <c r="C2" s="101"/>
      <c r="D2" s="101"/>
      <c r="E2" s="101"/>
      <c r="F2" s="101"/>
      <c r="G2" s="99"/>
      <c r="H2" s="99"/>
      <c r="I2" s="99"/>
    </row>
    <row r="3" spans="1:9" s="104" customFormat="1" ht="26.25" customHeight="1" x14ac:dyDescent="0.2">
      <c r="A3" s="359" t="s">
        <v>82</v>
      </c>
      <c r="B3" s="360"/>
      <c r="C3" s="361"/>
      <c r="D3" s="344" t="s">
        <v>83</v>
      </c>
      <c r="E3" s="344"/>
      <c r="F3" s="344"/>
      <c r="G3" s="344"/>
      <c r="H3" s="344"/>
      <c r="I3" s="344"/>
    </row>
    <row r="4" spans="1:9" s="104" customFormat="1" ht="15.75" customHeight="1" x14ac:dyDescent="0.2">
      <c r="A4" s="362"/>
      <c r="B4" s="363"/>
      <c r="C4" s="364"/>
      <c r="D4" s="199">
        <v>44</v>
      </c>
      <c r="E4" s="199">
        <v>49</v>
      </c>
      <c r="F4" s="200">
        <v>53</v>
      </c>
      <c r="G4" s="201">
        <v>72</v>
      </c>
      <c r="H4" s="200">
        <v>85</v>
      </c>
      <c r="I4" s="200" t="s">
        <v>4</v>
      </c>
    </row>
    <row r="5" spans="1:9" s="104" customFormat="1" ht="12" x14ac:dyDescent="0.2">
      <c r="A5" s="352" t="s">
        <v>84</v>
      </c>
      <c r="B5" s="353"/>
      <c r="C5" s="353"/>
      <c r="D5" s="206"/>
      <c r="E5" s="206">
        <v>16</v>
      </c>
      <c r="F5" s="206">
        <v>50</v>
      </c>
      <c r="G5" s="206">
        <v>85</v>
      </c>
      <c r="H5" s="206"/>
      <c r="I5" s="206">
        <f>D5+E5+F5+G5+H5</f>
        <v>151</v>
      </c>
    </row>
    <row r="6" spans="1:9" s="104" customFormat="1" ht="12" x14ac:dyDescent="0.2">
      <c r="A6" s="105" t="s">
        <v>85</v>
      </c>
      <c r="B6" s="106"/>
      <c r="C6" s="107"/>
      <c r="D6" s="206"/>
      <c r="E6" s="206">
        <v>20</v>
      </c>
      <c r="F6" s="206">
        <v>25</v>
      </c>
      <c r="G6" s="206">
        <v>59</v>
      </c>
      <c r="H6" s="206"/>
      <c r="I6" s="206">
        <f t="shared" ref="I6:I9" si="0">D6+E6+F6+G6+H6</f>
        <v>104</v>
      </c>
    </row>
    <row r="7" spans="1:9" s="104" customFormat="1" ht="12" x14ac:dyDescent="0.2">
      <c r="A7" s="352" t="s">
        <v>86</v>
      </c>
      <c r="B7" s="353"/>
      <c r="C7" s="353"/>
      <c r="D7" s="206"/>
      <c r="E7" s="206">
        <v>6</v>
      </c>
      <c r="F7" s="206">
        <v>6</v>
      </c>
      <c r="G7" s="206">
        <v>16</v>
      </c>
      <c r="H7" s="206"/>
      <c r="I7" s="206">
        <f t="shared" si="0"/>
        <v>28</v>
      </c>
    </row>
    <row r="8" spans="1:9" s="104" customFormat="1" ht="12" x14ac:dyDescent="0.2">
      <c r="A8" s="352" t="s">
        <v>87</v>
      </c>
      <c r="B8" s="353"/>
      <c r="C8" s="353"/>
      <c r="D8" s="206"/>
      <c r="E8" s="206">
        <v>2</v>
      </c>
      <c r="F8" s="206">
        <v>2</v>
      </c>
      <c r="G8" s="206">
        <v>13</v>
      </c>
      <c r="H8" s="206"/>
      <c r="I8" s="206">
        <f t="shared" si="0"/>
        <v>17</v>
      </c>
    </row>
    <row r="9" spans="1:9" s="104" customFormat="1" ht="12" x14ac:dyDescent="0.2">
      <c r="A9" s="365" t="s">
        <v>20</v>
      </c>
      <c r="B9" s="366"/>
      <c r="C9" s="366"/>
      <c r="D9" s="226">
        <f>SUM(D5:D8)</f>
        <v>0</v>
      </c>
      <c r="E9" s="226">
        <f>SUM(E5:E8)</f>
        <v>44</v>
      </c>
      <c r="F9" s="226">
        <f>SUM(F5:F8)</f>
        <v>83</v>
      </c>
      <c r="G9" s="226">
        <f t="shared" ref="G9:H9" si="1">SUM(G5:G8)</f>
        <v>173</v>
      </c>
      <c r="H9" s="226">
        <f t="shared" si="1"/>
        <v>0</v>
      </c>
      <c r="I9" s="226">
        <f t="shared" si="0"/>
        <v>300</v>
      </c>
    </row>
    <row r="10" spans="1:9" s="100" customFormat="1" ht="9.75" customHeight="1" x14ac:dyDescent="0.2">
      <c r="A10" s="108"/>
      <c r="B10" s="108"/>
      <c r="C10" s="108"/>
      <c r="D10" s="108" t="s">
        <v>127</v>
      </c>
      <c r="E10" s="108"/>
      <c r="F10" s="108"/>
      <c r="G10" s="99"/>
      <c r="H10" s="99"/>
      <c r="I10" s="99"/>
    </row>
    <row r="11" spans="1:9" s="104" customFormat="1" ht="14.25" customHeight="1" x14ac:dyDescent="0.2">
      <c r="A11" s="109" t="s">
        <v>168</v>
      </c>
      <c r="B11" s="110"/>
      <c r="C11" s="110"/>
      <c r="D11" s="110"/>
      <c r="E11" s="110"/>
      <c r="F11" s="110"/>
      <c r="G11" s="103"/>
      <c r="H11" s="111"/>
      <c r="I11" s="103"/>
    </row>
    <row r="12" spans="1:9" s="100" customFormat="1" ht="9" customHeight="1" x14ac:dyDescent="0.2">
      <c r="A12" s="101"/>
      <c r="B12" s="101"/>
      <c r="C12" s="101"/>
      <c r="D12" s="101"/>
      <c r="E12" s="101"/>
      <c r="F12" s="101"/>
      <c r="G12" s="99"/>
      <c r="H12" s="112"/>
      <c r="I12" s="99"/>
    </row>
    <row r="13" spans="1:9" s="104" customFormat="1" ht="27" customHeight="1" x14ac:dyDescent="0.2">
      <c r="A13" s="359" t="s">
        <v>88</v>
      </c>
      <c r="B13" s="360"/>
      <c r="C13" s="361"/>
      <c r="D13" s="344" t="s">
        <v>83</v>
      </c>
      <c r="E13" s="344"/>
      <c r="F13" s="344"/>
      <c r="G13" s="344"/>
      <c r="H13" s="344"/>
      <c r="I13" s="344"/>
    </row>
    <row r="14" spans="1:9" s="104" customFormat="1" ht="14.25" customHeight="1" x14ac:dyDescent="0.2">
      <c r="A14" s="362"/>
      <c r="B14" s="363"/>
      <c r="C14" s="364"/>
      <c r="D14" s="199">
        <v>44</v>
      </c>
      <c r="E14" s="199">
        <v>49</v>
      </c>
      <c r="F14" s="200">
        <v>53</v>
      </c>
      <c r="G14" s="201">
        <v>72</v>
      </c>
      <c r="H14" s="200">
        <v>85</v>
      </c>
      <c r="I14" s="200" t="s">
        <v>4</v>
      </c>
    </row>
    <row r="15" spans="1:9" s="104" customFormat="1" ht="12" customHeight="1" x14ac:dyDescent="0.2">
      <c r="A15" s="345" t="s">
        <v>89</v>
      </c>
      <c r="B15" s="346"/>
      <c r="C15" s="347"/>
      <c r="D15" s="223"/>
      <c r="E15" s="223">
        <v>6</v>
      </c>
      <c r="F15" s="224">
        <v>8</v>
      </c>
      <c r="G15" s="224">
        <v>31</v>
      </c>
      <c r="H15" s="224"/>
      <c r="I15" s="224">
        <f>D15+E15+F15+G15+H15</f>
        <v>45</v>
      </c>
    </row>
    <row r="16" spans="1:9" s="104" customFormat="1" ht="12" customHeight="1" x14ac:dyDescent="0.2">
      <c r="A16" s="345" t="s">
        <v>90</v>
      </c>
      <c r="B16" s="346"/>
      <c r="C16" s="347"/>
      <c r="D16" s="223"/>
      <c r="E16" s="223">
        <v>16</v>
      </c>
      <c r="F16" s="224">
        <v>28</v>
      </c>
      <c r="G16" s="224">
        <v>62</v>
      </c>
      <c r="H16" s="224"/>
      <c r="I16" s="224">
        <f t="shared" ref="I16:I20" si="2">D16+E16+F16+G16+H16</f>
        <v>106</v>
      </c>
    </row>
    <row r="17" spans="1:9" s="104" customFormat="1" ht="12" customHeight="1" x14ac:dyDescent="0.2">
      <c r="A17" s="345" t="s">
        <v>91</v>
      </c>
      <c r="B17" s="346"/>
      <c r="C17" s="347"/>
      <c r="D17" s="223"/>
      <c r="E17" s="223">
        <v>20</v>
      </c>
      <c r="F17" s="224">
        <v>36</v>
      </c>
      <c r="G17" s="224">
        <v>68</v>
      </c>
      <c r="H17" s="224"/>
      <c r="I17" s="224">
        <f t="shared" si="2"/>
        <v>124</v>
      </c>
    </row>
    <row r="18" spans="1:9" s="104" customFormat="1" ht="12" customHeight="1" x14ac:dyDescent="0.2">
      <c r="A18" s="345" t="s">
        <v>92</v>
      </c>
      <c r="B18" s="346"/>
      <c r="C18" s="347"/>
      <c r="D18" s="223"/>
      <c r="E18" s="223">
        <v>2</v>
      </c>
      <c r="F18" s="224">
        <v>11</v>
      </c>
      <c r="G18" s="224">
        <v>12</v>
      </c>
      <c r="H18" s="224"/>
      <c r="I18" s="224">
        <f t="shared" si="2"/>
        <v>25</v>
      </c>
    </row>
    <row r="19" spans="1:9" s="104" customFormat="1" x14ac:dyDescent="0.2">
      <c r="A19" s="345" t="s">
        <v>93</v>
      </c>
      <c r="B19" s="346"/>
      <c r="C19" s="347"/>
      <c r="D19" s="223"/>
      <c r="E19" s="223">
        <v>0</v>
      </c>
      <c r="F19" s="224">
        <v>0</v>
      </c>
      <c r="G19" s="224">
        <v>0</v>
      </c>
      <c r="H19" s="224"/>
      <c r="I19" s="224">
        <f t="shared" si="2"/>
        <v>0</v>
      </c>
    </row>
    <row r="20" spans="1:9" s="104" customFormat="1" ht="12" x14ac:dyDescent="0.2">
      <c r="A20" s="348" t="s">
        <v>20</v>
      </c>
      <c r="B20" s="349"/>
      <c r="C20" s="350"/>
      <c r="D20" s="207">
        <f>SUM(D15:D19)</f>
        <v>0</v>
      </c>
      <c r="E20" s="207">
        <f>SUM(E15:E19)</f>
        <v>44</v>
      </c>
      <c r="F20" s="207">
        <f>SUM(F15:F19)</f>
        <v>83</v>
      </c>
      <c r="G20" s="207">
        <f>SUM(G15:G19)</f>
        <v>173</v>
      </c>
      <c r="H20" s="207"/>
      <c r="I20" s="226">
        <f t="shared" si="2"/>
        <v>300</v>
      </c>
    </row>
    <row r="21" spans="1:9" s="104" customFormat="1" ht="25.5" customHeight="1" x14ac:dyDescent="0.2">
      <c r="A21" s="351" t="s">
        <v>94</v>
      </c>
      <c r="B21" s="351"/>
      <c r="C21" s="351"/>
      <c r="D21" s="351"/>
      <c r="E21" s="351"/>
      <c r="F21" s="102"/>
      <c r="G21" s="103"/>
      <c r="H21" s="102"/>
      <c r="I21" s="103"/>
    </row>
    <row r="22" spans="1:9" s="100" customFormat="1" ht="9.75" customHeight="1" x14ac:dyDescent="0.2">
      <c r="A22" s="113"/>
      <c r="B22" s="113"/>
      <c r="C22" s="113"/>
      <c r="D22" s="113"/>
      <c r="E22" s="108"/>
      <c r="F22" s="108"/>
      <c r="G22" s="99"/>
      <c r="H22" s="99"/>
      <c r="I22" s="99"/>
    </row>
    <row r="23" spans="1:9" s="104" customFormat="1" ht="15" customHeight="1" x14ac:dyDescent="0.2">
      <c r="A23" s="109" t="s">
        <v>169</v>
      </c>
      <c r="B23" s="102"/>
      <c r="C23" s="102"/>
      <c r="D23" s="102"/>
      <c r="E23" s="102"/>
      <c r="F23" s="102"/>
      <c r="G23" s="103"/>
      <c r="H23" s="114"/>
      <c r="I23" s="103"/>
    </row>
    <row r="24" spans="1:9" s="100" customFormat="1" ht="9" customHeight="1" x14ac:dyDescent="0.2">
      <c r="A24" s="101"/>
      <c r="B24" s="101"/>
      <c r="C24" s="101"/>
      <c r="D24" s="101"/>
      <c r="E24" s="101"/>
      <c r="F24" s="101"/>
      <c r="G24" s="99"/>
      <c r="H24" s="115"/>
      <c r="I24" s="99"/>
    </row>
    <row r="25" spans="1:9" s="104" customFormat="1" ht="27.75" customHeight="1" x14ac:dyDescent="0.2">
      <c r="A25" s="338" t="s">
        <v>95</v>
      </c>
      <c r="B25" s="339"/>
      <c r="C25" s="340"/>
      <c r="D25" s="344" t="s">
        <v>83</v>
      </c>
      <c r="E25" s="344"/>
      <c r="F25" s="344"/>
      <c r="G25" s="344"/>
      <c r="H25" s="344"/>
      <c r="I25" s="344"/>
    </row>
    <row r="26" spans="1:9" s="104" customFormat="1" ht="15.75" customHeight="1" x14ac:dyDescent="0.2">
      <c r="A26" s="341"/>
      <c r="B26" s="342"/>
      <c r="C26" s="343"/>
      <c r="D26" s="199">
        <v>44</v>
      </c>
      <c r="E26" s="199">
        <v>49</v>
      </c>
      <c r="F26" s="200">
        <v>53</v>
      </c>
      <c r="G26" s="201">
        <v>72</v>
      </c>
      <c r="H26" s="200">
        <v>85</v>
      </c>
      <c r="I26" s="200" t="s">
        <v>4</v>
      </c>
    </row>
    <row r="27" spans="1:9" s="104" customFormat="1" ht="13.5" customHeight="1" x14ac:dyDescent="0.2">
      <c r="A27" s="352" t="s">
        <v>96</v>
      </c>
      <c r="B27" s="353"/>
      <c r="C27" s="354"/>
      <c r="D27" s="223"/>
      <c r="E27" s="223">
        <v>25</v>
      </c>
      <c r="F27" s="224">
        <v>39</v>
      </c>
      <c r="G27" s="224">
        <v>101</v>
      </c>
      <c r="H27" s="224"/>
      <c r="I27" s="224">
        <f>D27+E27+F27+G27+H27</f>
        <v>165</v>
      </c>
    </row>
    <row r="28" spans="1:9" s="104" customFormat="1" ht="14.25" customHeight="1" x14ac:dyDescent="0.2">
      <c r="A28" s="352" t="s">
        <v>97</v>
      </c>
      <c r="B28" s="353"/>
      <c r="C28" s="354"/>
      <c r="D28" s="223"/>
      <c r="E28" s="223">
        <v>19</v>
      </c>
      <c r="F28" s="224">
        <v>36</v>
      </c>
      <c r="G28" s="224">
        <v>72</v>
      </c>
      <c r="H28" s="224"/>
      <c r="I28" s="224">
        <f t="shared" ref="I28:I29" si="3">D28+E28+F28+G28+H28</f>
        <v>127</v>
      </c>
    </row>
    <row r="29" spans="1:9" s="104" customFormat="1" ht="14.25" customHeight="1" x14ac:dyDescent="0.2">
      <c r="A29" s="335" t="s">
        <v>20</v>
      </c>
      <c r="B29" s="336"/>
      <c r="C29" s="337"/>
      <c r="D29" s="225">
        <f>SUM(D27:D28)</f>
        <v>0</v>
      </c>
      <c r="E29" s="225">
        <f>SUM(E27:E28)</f>
        <v>44</v>
      </c>
      <c r="F29" s="225">
        <f>SUM(F27:F28)</f>
        <v>75</v>
      </c>
      <c r="G29" s="225">
        <f>SUM(G27:G28)</f>
        <v>173</v>
      </c>
      <c r="H29" s="225"/>
      <c r="I29" s="227">
        <f t="shared" si="3"/>
        <v>292</v>
      </c>
    </row>
    <row r="30" spans="1:9" s="104" customFormat="1" ht="14.25" customHeight="1" x14ac:dyDescent="0.2">
      <c r="A30" s="355" t="s">
        <v>98</v>
      </c>
      <c r="B30" s="355"/>
      <c r="C30" s="355"/>
      <c r="D30" s="356"/>
      <c r="E30" s="103"/>
      <c r="F30" s="103"/>
      <c r="G30" s="103"/>
      <c r="H30" s="103"/>
      <c r="I30" s="103"/>
    </row>
    <row r="31" spans="1:9" s="100" customFormat="1" ht="9.75" customHeight="1" x14ac:dyDescent="0.2">
      <c r="A31" s="108"/>
      <c r="B31" s="108"/>
      <c r="C31" s="108"/>
      <c r="D31" s="108"/>
      <c r="E31" s="108"/>
      <c r="F31" s="108"/>
      <c r="G31" s="99"/>
      <c r="H31" s="99"/>
      <c r="I31" s="99"/>
    </row>
    <row r="32" spans="1:9" ht="13.5" customHeight="1" x14ac:dyDescent="0.2">
      <c r="A32" s="357" t="s">
        <v>170</v>
      </c>
      <c r="B32" s="357"/>
      <c r="C32" s="357"/>
      <c r="D32" s="357"/>
      <c r="E32" s="357"/>
      <c r="F32" s="357"/>
      <c r="G32" s="357"/>
      <c r="H32" s="357"/>
      <c r="I32" s="357"/>
    </row>
    <row r="33" spans="1:9" ht="9.75" customHeight="1" x14ac:dyDescent="0.2">
      <c r="A33" s="101"/>
      <c r="B33" s="101"/>
      <c r="C33" s="101"/>
      <c r="D33" s="101"/>
      <c r="E33" s="101"/>
      <c r="F33" s="101"/>
      <c r="G33" s="116"/>
      <c r="H33" s="116"/>
      <c r="I33" s="116"/>
    </row>
    <row r="34" spans="1:9" ht="37.5" customHeight="1" x14ac:dyDescent="0.2">
      <c r="A34" s="338" t="s">
        <v>99</v>
      </c>
      <c r="B34" s="339"/>
      <c r="C34" s="340"/>
      <c r="D34" s="344" t="s">
        <v>83</v>
      </c>
      <c r="E34" s="344"/>
      <c r="F34" s="344"/>
      <c r="G34" s="344"/>
      <c r="H34" s="344"/>
      <c r="I34" s="344"/>
    </row>
    <row r="35" spans="1:9" ht="17.25" customHeight="1" x14ac:dyDescent="0.2">
      <c r="A35" s="341"/>
      <c r="B35" s="342"/>
      <c r="C35" s="343"/>
      <c r="D35" s="199">
        <v>44</v>
      </c>
      <c r="E35" s="199">
        <v>49</v>
      </c>
      <c r="F35" s="200">
        <v>53</v>
      </c>
      <c r="G35" s="201">
        <v>72</v>
      </c>
      <c r="H35" s="200">
        <v>85</v>
      </c>
      <c r="I35" s="200" t="s">
        <v>4</v>
      </c>
    </row>
    <row r="36" spans="1:9" x14ac:dyDescent="0.2">
      <c r="A36" s="332" t="s">
        <v>100</v>
      </c>
      <c r="B36" s="333"/>
      <c r="C36" s="334"/>
      <c r="D36" s="223"/>
      <c r="E36" s="224">
        <v>3</v>
      </c>
      <c r="F36" s="224">
        <v>6</v>
      </c>
      <c r="G36" s="224">
        <v>49</v>
      </c>
      <c r="H36" s="224"/>
      <c r="I36" s="224">
        <f>D36+E36+F36+G36+H36</f>
        <v>58</v>
      </c>
    </row>
    <row r="37" spans="1:9" x14ac:dyDescent="0.2">
      <c r="A37" s="332" t="s">
        <v>101</v>
      </c>
      <c r="B37" s="333"/>
      <c r="C37" s="334"/>
      <c r="D37" s="223"/>
      <c r="E37" s="224">
        <v>3</v>
      </c>
      <c r="F37" s="224">
        <v>7</v>
      </c>
      <c r="G37" s="224">
        <v>19</v>
      </c>
      <c r="H37" s="224"/>
      <c r="I37" s="224">
        <f t="shared" ref="I37:I40" si="4">D37+E37+F37+G37+H37</f>
        <v>29</v>
      </c>
    </row>
    <row r="38" spans="1:9" x14ac:dyDescent="0.2">
      <c r="A38" s="332" t="s">
        <v>102</v>
      </c>
      <c r="B38" s="333"/>
      <c r="C38" s="334"/>
      <c r="D38" s="223"/>
      <c r="E38" s="224">
        <v>22</v>
      </c>
      <c r="F38" s="224">
        <v>49</v>
      </c>
      <c r="G38" s="224">
        <v>80</v>
      </c>
      <c r="H38" s="224"/>
      <c r="I38" s="224">
        <f t="shared" si="4"/>
        <v>151</v>
      </c>
    </row>
    <row r="39" spans="1:9" x14ac:dyDescent="0.2">
      <c r="A39" s="332" t="s">
        <v>103</v>
      </c>
      <c r="B39" s="333"/>
      <c r="C39" s="334"/>
      <c r="D39" s="223"/>
      <c r="E39" s="224">
        <v>16</v>
      </c>
      <c r="F39" s="224">
        <v>21</v>
      </c>
      <c r="G39" s="224">
        <v>25</v>
      </c>
      <c r="H39" s="224"/>
      <c r="I39" s="224">
        <f t="shared" si="4"/>
        <v>62</v>
      </c>
    </row>
    <row r="40" spans="1:9" s="104" customFormat="1" x14ac:dyDescent="0.2">
      <c r="A40" s="335" t="s">
        <v>20</v>
      </c>
      <c r="B40" s="336"/>
      <c r="C40" s="337"/>
      <c r="D40" s="225">
        <f>SUM(D36:D39)</f>
        <v>0</v>
      </c>
      <c r="E40" s="225">
        <f>SUM(E36:E39)</f>
        <v>44</v>
      </c>
      <c r="F40" s="225">
        <f>SUM(F36:F39)</f>
        <v>83</v>
      </c>
      <c r="G40" s="225">
        <f>SUM(G36:G39)</f>
        <v>173</v>
      </c>
      <c r="H40" s="225"/>
      <c r="I40" s="227">
        <f t="shared" si="4"/>
        <v>300</v>
      </c>
    </row>
    <row r="41" spans="1:9" ht="12.75" customHeight="1" x14ac:dyDescent="0.2">
      <c r="A41" s="102" t="s">
        <v>104</v>
      </c>
      <c r="B41" s="118"/>
      <c r="C41" s="118"/>
      <c r="D41" s="118"/>
      <c r="E41" s="118"/>
      <c r="F41" s="118"/>
      <c r="G41" s="116"/>
      <c r="H41" s="116"/>
      <c r="I41" s="116"/>
    </row>
    <row r="42" spans="1:9" ht="12.75" customHeight="1" x14ac:dyDescent="0.2">
      <c r="A42" s="102"/>
      <c r="B42" s="118"/>
      <c r="C42" s="118"/>
      <c r="D42" s="118"/>
      <c r="E42" s="118"/>
      <c r="F42" s="118"/>
      <c r="G42" s="116"/>
      <c r="H42" s="116"/>
      <c r="I42" s="116"/>
    </row>
  </sheetData>
  <mergeCells count="30">
    <mergeCell ref="A17:C17"/>
    <mergeCell ref="A1:I1"/>
    <mergeCell ref="A3:C4"/>
    <mergeCell ref="D3:I3"/>
    <mergeCell ref="A5:C5"/>
    <mergeCell ref="A7:C7"/>
    <mergeCell ref="A8:C8"/>
    <mergeCell ref="A9:C9"/>
    <mergeCell ref="A13:C14"/>
    <mergeCell ref="D13:I13"/>
    <mergeCell ref="A15:C15"/>
    <mergeCell ref="A16:C16"/>
    <mergeCell ref="A34:C35"/>
    <mergeCell ref="D34:I34"/>
    <mergeCell ref="A18:C18"/>
    <mergeCell ref="A19:C19"/>
    <mergeCell ref="A20:C20"/>
    <mergeCell ref="A21:E21"/>
    <mergeCell ref="A25:C26"/>
    <mergeCell ref="D25:I25"/>
    <mergeCell ref="A27:C27"/>
    <mergeCell ref="A28:C28"/>
    <mergeCell ref="A29:C29"/>
    <mergeCell ref="A30:D30"/>
    <mergeCell ref="A32:I32"/>
    <mergeCell ref="A36:C36"/>
    <mergeCell ref="A37:C37"/>
    <mergeCell ref="A38:C38"/>
    <mergeCell ref="A39:C39"/>
    <mergeCell ref="A40:C40"/>
  </mergeCells>
  <pageMargins left="0" right="0" top="0.35433070866141736" bottom="0.35433070866141736" header="0.31496062992125984" footer="0.31496062992125984"/>
  <pageSetup paperSize="9" scale="97" orientation="portrait" r:id="rId1"/>
  <headerFooter>
    <oddFooter>&amp;R3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zoomScaleNormal="100" zoomScaleSheetLayoutView="100" workbookViewId="0">
      <selection activeCell="A25" sqref="A25:C26"/>
    </sheetView>
  </sheetViews>
  <sheetFormatPr baseColWidth="10" defaultRowHeight="12.75" x14ac:dyDescent="0.2"/>
  <cols>
    <col min="1" max="3" width="11.42578125" style="117"/>
    <col min="4" max="8" width="10" style="117" customWidth="1"/>
    <col min="9" max="9" width="16" style="117" customWidth="1"/>
    <col min="10" max="262" width="11.42578125" style="117"/>
    <col min="263" max="263" width="14.7109375" style="117" customWidth="1"/>
    <col min="264" max="518" width="11.42578125" style="117"/>
    <col min="519" max="519" width="14.7109375" style="117" customWidth="1"/>
    <col min="520" max="774" width="11.42578125" style="117"/>
    <col min="775" max="775" width="14.7109375" style="117" customWidth="1"/>
    <col min="776" max="1030" width="11.42578125" style="117"/>
    <col min="1031" max="1031" width="14.7109375" style="117" customWidth="1"/>
    <col min="1032" max="1286" width="11.42578125" style="117"/>
    <col min="1287" max="1287" width="14.7109375" style="117" customWidth="1"/>
    <col min="1288" max="1542" width="11.42578125" style="117"/>
    <col min="1543" max="1543" width="14.7109375" style="117" customWidth="1"/>
    <col min="1544" max="1798" width="11.42578125" style="117"/>
    <col min="1799" max="1799" width="14.7109375" style="117" customWidth="1"/>
    <col min="1800" max="2054" width="11.42578125" style="117"/>
    <col min="2055" max="2055" width="14.7109375" style="117" customWidth="1"/>
    <col min="2056" max="2310" width="11.42578125" style="117"/>
    <col min="2311" max="2311" width="14.7109375" style="117" customWidth="1"/>
    <col min="2312" max="2566" width="11.42578125" style="117"/>
    <col min="2567" max="2567" width="14.7109375" style="117" customWidth="1"/>
    <col min="2568" max="2822" width="11.42578125" style="117"/>
    <col min="2823" max="2823" width="14.7109375" style="117" customWidth="1"/>
    <col min="2824" max="3078" width="11.42578125" style="117"/>
    <col min="3079" max="3079" width="14.7109375" style="117" customWidth="1"/>
    <col min="3080" max="3334" width="11.42578125" style="117"/>
    <col min="3335" max="3335" width="14.7109375" style="117" customWidth="1"/>
    <col min="3336" max="3590" width="11.42578125" style="117"/>
    <col min="3591" max="3591" width="14.7109375" style="117" customWidth="1"/>
    <col min="3592" max="3846" width="11.42578125" style="117"/>
    <col min="3847" max="3847" width="14.7109375" style="117" customWidth="1"/>
    <col min="3848" max="4102" width="11.42578125" style="117"/>
    <col min="4103" max="4103" width="14.7109375" style="117" customWidth="1"/>
    <col min="4104" max="4358" width="11.42578125" style="117"/>
    <col min="4359" max="4359" width="14.7109375" style="117" customWidth="1"/>
    <col min="4360" max="4614" width="11.42578125" style="117"/>
    <col min="4615" max="4615" width="14.7109375" style="117" customWidth="1"/>
    <col min="4616" max="4870" width="11.42578125" style="117"/>
    <col min="4871" max="4871" width="14.7109375" style="117" customWidth="1"/>
    <col min="4872" max="5126" width="11.42578125" style="117"/>
    <col min="5127" max="5127" width="14.7109375" style="117" customWidth="1"/>
    <col min="5128" max="5382" width="11.42578125" style="117"/>
    <col min="5383" max="5383" width="14.7109375" style="117" customWidth="1"/>
    <col min="5384" max="5638" width="11.42578125" style="117"/>
    <col min="5639" max="5639" width="14.7109375" style="117" customWidth="1"/>
    <col min="5640" max="5894" width="11.42578125" style="117"/>
    <col min="5895" max="5895" width="14.7109375" style="117" customWidth="1"/>
    <col min="5896" max="6150" width="11.42578125" style="117"/>
    <col min="6151" max="6151" width="14.7109375" style="117" customWidth="1"/>
    <col min="6152" max="6406" width="11.42578125" style="117"/>
    <col min="6407" max="6407" width="14.7109375" style="117" customWidth="1"/>
    <col min="6408" max="6662" width="11.42578125" style="117"/>
    <col min="6663" max="6663" width="14.7109375" style="117" customWidth="1"/>
    <col min="6664" max="6918" width="11.42578125" style="117"/>
    <col min="6919" max="6919" width="14.7109375" style="117" customWidth="1"/>
    <col min="6920" max="7174" width="11.42578125" style="117"/>
    <col min="7175" max="7175" width="14.7109375" style="117" customWidth="1"/>
    <col min="7176" max="7430" width="11.42578125" style="117"/>
    <col min="7431" max="7431" width="14.7109375" style="117" customWidth="1"/>
    <col min="7432" max="7686" width="11.42578125" style="117"/>
    <col min="7687" max="7687" width="14.7109375" style="117" customWidth="1"/>
    <col min="7688" max="7942" width="11.42578125" style="117"/>
    <col min="7943" max="7943" width="14.7109375" style="117" customWidth="1"/>
    <col min="7944" max="8198" width="11.42578125" style="117"/>
    <col min="8199" max="8199" width="14.7109375" style="117" customWidth="1"/>
    <col min="8200" max="8454" width="11.42578125" style="117"/>
    <col min="8455" max="8455" width="14.7109375" style="117" customWidth="1"/>
    <col min="8456" max="8710" width="11.42578125" style="117"/>
    <col min="8711" max="8711" width="14.7109375" style="117" customWidth="1"/>
    <col min="8712" max="8966" width="11.42578125" style="117"/>
    <col min="8967" max="8967" width="14.7109375" style="117" customWidth="1"/>
    <col min="8968" max="9222" width="11.42578125" style="117"/>
    <col min="9223" max="9223" width="14.7109375" style="117" customWidth="1"/>
    <col min="9224" max="9478" width="11.42578125" style="117"/>
    <col min="9479" max="9479" width="14.7109375" style="117" customWidth="1"/>
    <col min="9480" max="9734" width="11.42578125" style="117"/>
    <col min="9735" max="9735" width="14.7109375" style="117" customWidth="1"/>
    <col min="9736" max="9990" width="11.42578125" style="117"/>
    <col min="9991" max="9991" width="14.7109375" style="117" customWidth="1"/>
    <col min="9992" max="10246" width="11.42578125" style="117"/>
    <col min="10247" max="10247" width="14.7109375" style="117" customWidth="1"/>
    <col min="10248" max="10502" width="11.42578125" style="117"/>
    <col min="10503" max="10503" width="14.7109375" style="117" customWidth="1"/>
    <col min="10504" max="10758" width="11.42578125" style="117"/>
    <col min="10759" max="10759" width="14.7109375" style="117" customWidth="1"/>
    <col min="10760" max="11014" width="11.42578125" style="117"/>
    <col min="11015" max="11015" width="14.7109375" style="117" customWidth="1"/>
    <col min="11016" max="11270" width="11.42578125" style="117"/>
    <col min="11271" max="11271" width="14.7109375" style="117" customWidth="1"/>
    <col min="11272" max="11526" width="11.42578125" style="117"/>
    <col min="11527" max="11527" width="14.7109375" style="117" customWidth="1"/>
    <col min="11528" max="11782" width="11.42578125" style="117"/>
    <col min="11783" max="11783" width="14.7109375" style="117" customWidth="1"/>
    <col min="11784" max="12038" width="11.42578125" style="117"/>
    <col min="12039" max="12039" width="14.7109375" style="117" customWidth="1"/>
    <col min="12040" max="12294" width="11.42578125" style="117"/>
    <col min="12295" max="12295" width="14.7109375" style="117" customWidth="1"/>
    <col min="12296" max="12550" width="11.42578125" style="117"/>
    <col min="12551" max="12551" width="14.7109375" style="117" customWidth="1"/>
    <col min="12552" max="12806" width="11.42578125" style="117"/>
    <col min="12807" max="12807" width="14.7109375" style="117" customWidth="1"/>
    <col min="12808" max="13062" width="11.42578125" style="117"/>
    <col min="13063" max="13063" width="14.7109375" style="117" customWidth="1"/>
    <col min="13064" max="13318" width="11.42578125" style="117"/>
    <col min="13319" max="13319" width="14.7109375" style="117" customWidth="1"/>
    <col min="13320" max="13574" width="11.42578125" style="117"/>
    <col min="13575" max="13575" width="14.7109375" style="117" customWidth="1"/>
    <col min="13576" max="13830" width="11.42578125" style="117"/>
    <col min="13831" max="13831" width="14.7109375" style="117" customWidth="1"/>
    <col min="13832" max="14086" width="11.42578125" style="117"/>
    <col min="14087" max="14087" width="14.7109375" style="117" customWidth="1"/>
    <col min="14088" max="14342" width="11.42578125" style="117"/>
    <col min="14343" max="14343" width="14.7109375" style="117" customWidth="1"/>
    <col min="14344" max="14598" width="11.42578125" style="117"/>
    <col min="14599" max="14599" width="14.7109375" style="117" customWidth="1"/>
    <col min="14600" max="14854" width="11.42578125" style="117"/>
    <col min="14855" max="14855" width="14.7109375" style="117" customWidth="1"/>
    <col min="14856" max="15110" width="11.42578125" style="117"/>
    <col min="15111" max="15111" width="14.7109375" style="117" customWidth="1"/>
    <col min="15112" max="15366" width="11.42578125" style="117"/>
    <col min="15367" max="15367" width="14.7109375" style="117" customWidth="1"/>
    <col min="15368" max="15622" width="11.42578125" style="117"/>
    <col min="15623" max="15623" width="14.7109375" style="117" customWidth="1"/>
    <col min="15624" max="15878" width="11.42578125" style="117"/>
    <col min="15879" max="15879" width="14.7109375" style="117" customWidth="1"/>
    <col min="15880" max="16134" width="11.42578125" style="117"/>
    <col min="16135" max="16135" width="14.7109375" style="117" customWidth="1"/>
    <col min="16136" max="16384" width="11.42578125" style="117"/>
  </cols>
  <sheetData>
    <row r="1" spans="1:9" s="104" customFormat="1" ht="15" customHeight="1" x14ac:dyDescent="0.2">
      <c r="A1" s="358" t="s">
        <v>162</v>
      </c>
      <c r="B1" s="358"/>
      <c r="C1" s="358"/>
      <c r="D1" s="358"/>
      <c r="E1" s="358"/>
      <c r="F1" s="358"/>
      <c r="G1" s="358"/>
      <c r="H1" s="358"/>
      <c r="I1" s="358"/>
    </row>
    <row r="2" spans="1:9" s="100" customFormat="1" ht="9" customHeight="1" x14ac:dyDescent="0.2">
      <c r="A2" s="101"/>
      <c r="B2" s="101"/>
      <c r="C2" s="101"/>
      <c r="D2" s="101"/>
      <c r="E2" s="101"/>
      <c r="F2" s="101"/>
      <c r="G2" s="99"/>
      <c r="H2" s="99"/>
      <c r="I2" s="99"/>
    </row>
    <row r="3" spans="1:9" s="104" customFormat="1" ht="26.25" customHeight="1" x14ac:dyDescent="0.2">
      <c r="A3" s="359" t="s">
        <v>82</v>
      </c>
      <c r="B3" s="360"/>
      <c r="C3" s="361"/>
      <c r="D3" s="344" t="s">
        <v>83</v>
      </c>
      <c r="E3" s="344"/>
      <c r="F3" s="344"/>
      <c r="G3" s="344"/>
      <c r="H3" s="344"/>
      <c r="I3" s="344"/>
    </row>
    <row r="4" spans="1:9" s="104" customFormat="1" ht="15.75" customHeight="1" x14ac:dyDescent="0.2">
      <c r="A4" s="362"/>
      <c r="B4" s="363"/>
      <c r="C4" s="364"/>
      <c r="D4" s="199">
        <v>44</v>
      </c>
      <c r="E4" s="199">
        <v>49</v>
      </c>
      <c r="F4" s="200">
        <v>53</v>
      </c>
      <c r="G4" s="201">
        <v>72</v>
      </c>
      <c r="H4" s="200">
        <v>85</v>
      </c>
      <c r="I4" s="200" t="s">
        <v>4</v>
      </c>
    </row>
    <row r="5" spans="1:9" s="104" customFormat="1" x14ac:dyDescent="0.2">
      <c r="A5" s="352" t="s">
        <v>84</v>
      </c>
      <c r="B5" s="353"/>
      <c r="C5" s="353"/>
      <c r="D5" s="223"/>
      <c r="E5" s="223">
        <v>20</v>
      </c>
      <c r="F5" s="224">
        <v>45</v>
      </c>
      <c r="G5" s="224">
        <v>48</v>
      </c>
      <c r="H5" s="224"/>
      <c r="I5" s="224">
        <f>D5+E5+F5+G5+H5</f>
        <v>113</v>
      </c>
    </row>
    <row r="6" spans="1:9" s="104" customFormat="1" x14ac:dyDescent="0.2">
      <c r="A6" s="105" t="s">
        <v>85</v>
      </c>
      <c r="B6" s="106"/>
      <c r="C6" s="107"/>
      <c r="D6" s="223"/>
      <c r="E6" s="223">
        <v>7</v>
      </c>
      <c r="F6" s="224">
        <v>25</v>
      </c>
      <c r="G6" s="224">
        <v>38</v>
      </c>
      <c r="H6" s="224"/>
      <c r="I6" s="224">
        <f t="shared" ref="I6:I9" si="0">D6+E6+F6+G6+H6</f>
        <v>70</v>
      </c>
    </row>
    <row r="7" spans="1:9" s="104" customFormat="1" x14ac:dyDescent="0.2">
      <c r="A7" s="352" t="s">
        <v>86</v>
      </c>
      <c r="B7" s="353"/>
      <c r="C7" s="353"/>
      <c r="D7" s="223"/>
      <c r="E7" s="223">
        <v>2</v>
      </c>
      <c r="F7" s="224">
        <v>10</v>
      </c>
      <c r="G7" s="224">
        <v>9</v>
      </c>
      <c r="H7" s="224"/>
      <c r="I7" s="224">
        <f t="shared" si="0"/>
        <v>21</v>
      </c>
    </row>
    <row r="8" spans="1:9" s="104" customFormat="1" x14ac:dyDescent="0.2">
      <c r="A8" s="352" t="s">
        <v>87</v>
      </c>
      <c r="B8" s="353"/>
      <c r="C8" s="353"/>
      <c r="D8" s="223"/>
      <c r="E8" s="223">
        <v>4</v>
      </c>
      <c r="F8" s="224">
        <v>1</v>
      </c>
      <c r="G8" s="224">
        <v>7</v>
      </c>
      <c r="H8" s="224"/>
      <c r="I8" s="224">
        <f t="shared" si="0"/>
        <v>12</v>
      </c>
    </row>
    <row r="9" spans="1:9" s="104" customFormat="1" x14ac:dyDescent="0.2">
      <c r="A9" s="365" t="s">
        <v>20</v>
      </c>
      <c r="B9" s="366"/>
      <c r="C9" s="366"/>
      <c r="D9" s="225">
        <f>SUM(D5:D8)</f>
        <v>0</v>
      </c>
      <c r="E9" s="225">
        <f>SUM(E5:E8)</f>
        <v>33</v>
      </c>
      <c r="F9" s="225">
        <f t="shared" ref="F9:H9" si="1">SUM(F5:F8)</f>
        <v>81</v>
      </c>
      <c r="G9" s="225">
        <f t="shared" si="1"/>
        <v>102</v>
      </c>
      <c r="H9" s="225">
        <f t="shared" si="1"/>
        <v>0</v>
      </c>
      <c r="I9" s="227">
        <f t="shared" si="0"/>
        <v>216</v>
      </c>
    </row>
    <row r="10" spans="1:9" s="100" customFormat="1" ht="9.75" customHeight="1" x14ac:dyDescent="0.2">
      <c r="A10" s="108"/>
      <c r="B10" s="108"/>
      <c r="C10" s="108"/>
      <c r="D10" s="108" t="s">
        <v>127</v>
      </c>
      <c r="E10" s="108"/>
      <c r="F10" s="108"/>
      <c r="G10" s="99"/>
      <c r="H10" s="99"/>
      <c r="I10" s="99"/>
    </row>
    <row r="11" spans="1:9" s="104" customFormat="1" ht="14.25" customHeight="1" x14ac:dyDescent="0.2">
      <c r="A11" s="109" t="s">
        <v>163</v>
      </c>
      <c r="B11" s="110"/>
      <c r="C11" s="110"/>
      <c r="D11" s="110"/>
      <c r="E11" s="110"/>
      <c r="F11" s="110"/>
      <c r="G11" s="103"/>
      <c r="H11" s="111"/>
      <c r="I11" s="103"/>
    </row>
    <row r="12" spans="1:9" s="100" customFormat="1" ht="9" customHeight="1" x14ac:dyDescent="0.2">
      <c r="A12" s="101"/>
      <c r="B12" s="101"/>
      <c r="C12" s="101"/>
      <c r="D12" s="101"/>
      <c r="E12" s="101"/>
      <c r="F12" s="101"/>
      <c r="G12" s="99"/>
      <c r="H12" s="112"/>
      <c r="I12" s="99"/>
    </row>
    <row r="13" spans="1:9" s="104" customFormat="1" ht="27" customHeight="1" x14ac:dyDescent="0.2">
      <c r="A13" s="359" t="s">
        <v>88</v>
      </c>
      <c r="B13" s="360"/>
      <c r="C13" s="361"/>
      <c r="D13" s="344" t="s">
        <v>83</v>
      </c>
      <c r="E13" s="344"/>
      <c r="F13" s="344"/>
      <c r="G13" s="344"/>
      <c r="H13" s="344"/>
      <c r="I13" s="344"/>
    </row>
    <row r="14" spans="1:9" s="104" customFormat="1" ht="14.25" customHeight="1" x14ac:dyDescent="0.2">
      <c r="A14" s="362"/>
      <c r="B14" s="363"/>
      <c r="C14" s="364"/>
      <c r="D14" s="199">
        <v>44</v>
      </c>
      <c r="E14" s="199">
        <v>49</v>
      </c>
      <c r="F14" s="200">
        <v>53</v>
      </c>
      <c r="G14" s="201">
        <v>72</v>
      </c>
      <c r="H14" s="200">
        <v>85</v>
      </c>
      <c r="I14" s="200" t="s">
        <v>4</v>
      </c>
    </row>
    <row r="15" spans="1:9" s="104" customFormat="1" ht="12" customHeight="1" x14ac:dyDescent="0.2">
      <c r="A15" s="345" t="s">
        <v>89</v>
      </c>
      <c r="B15" s="346"/>
      <c r="C15" s="347"/>
      <c r="D15" s="223"/>
      <c r="E15" s="223">
        <v>4</v>
      </c>
      <c r="F15" s="224">
        <v>10</v>
      </c>
      <c r="G15" s="224">
        <v>19</v>
      </c>
      <c r="H15" s="224"/>
      <c r="I15" s="224">
        <f>D15+E15+F15+G15+H15</f>
        <v>33</v>
      </c>
    </row>
    <row r="16" spans="1:9" s="104" customFormat="1" ht="12" customHeight="1" x14ac:dyDescent="0.2">
      <c r="A16" s="345" t="s">
        <v>90</v>
      </c>
      <c r="B16" s="346"/>
      <c r="C16" s="347"/>
      <c r="D16" s="223"/>
      <c r="E16" s="223">
        <v>9</v>
      </c>
      <c r="F16" s="224">
        <v>24</v>
      </c>
      <c r="G16" s="224">
        <v>32</v>
      </c>
      <c r="H16" s="224"/>
      <c r="I16" s="224">
        <f t="shared" ref="I16:I20" si="2">D16+E16+F16+G16+H16</f>
        <v>65</v>
      </c>
    </row>
    <row r="17" spans="1:9" s="104" customFormat="1" ht="12" customHeight="1" x14ac:dyDescent="0.2">
      <c r="A17" s="345" t="s">
        <v>91</v>
      </c>
      <c r="B17" s="346"/>
      <c r="C17" s="347"/>
      <c r="D17" s="223"/>
      <c r="E17" s="223">
        <v>15</v>
      </c>
      <c r="F17" s="224">
        <v>37</v>
      </c>
      <c r="G17" s="224">
        <v>43</v>
      </c>
      <c r="H17" s="224"/>
      <c r="I17" s="224">
        <f t="shared" si="2"/>
        <v>95</v>
      </c>
    </row>
    <row r="18" spans="1:9" s="104" customFormat="1" ht="12" customHeight="1" x14ac:dyDescent="0.2">
      <c r="A18" s="345" t="s">
        <v>92</v>
      </c>
      <c r="B18" s="346"/>
      <c r="C18" s="347"/>
      <c r="D18" s="223"/>
      <c r="E18" s="223">
        <v>5</v>
      </c>
      <c r="F18" s="224">
        <v>10</v>
      </c>
      <c r="G18" s="224">
        <v>8</v>
      </c>
      <c r="H18" s="224"/>
      <c r="I18" s="224">
        <f t="shared" si="2"/>
        <v>23</v>
      </c>
    </row>
    <row r="19" spans="1:9" s="104" customFormat="1" x14ac:dyDescent="0.2">
      <c r="A19" s="345" t="s">
        <v>93</v>
      </c>
      <c r="B19" s="346"/>
      <c r="C19" s="347"/>
      <c r="D19" s="223"/>
      <c r="E19" s="223">
        <v>0</v>
      </c>
      <c r="F19" s="224">
        <v>0</v>
      </c>
      <c r="G19" s="224">
        <v>0</v>
      </c>
      <c r="H19" s="224"/>
      <c r="I19" s="224">
        <f t="shared" si="2"/>
        <v>0</v>
      </c>
    </row>
    <row r="20" spans="1:9" s="104" customFormat="1" x14ac:dyDescent="0.2">
      <c r="A20" s="348" t="s">
        <v>20</v>
      </c>
      <c r="B20" s="349"/>
      <c r="C20" s="350"/>
      <c r="D20" s="225">
        <f>SUM(D15:D19)</f>
        <v>0</v>
      </c>
      <c r="E20" s="225">
        <f>SUM(E15:E19)</f>
        <v>33</v>
      </c>
      <c r="F20" s="225">
        <f>SUM(F15:F19)</f>
        <v>81</v>
      </c>
      <c r="G20" s="225">
        <f>SUM(G15:G19)</f>
        <v>102</v>
      </c>
      <c r="H20" s="225"/>
      <c r="I20" s="227">
        <f t="shared" si="2"/>
        <v>216</v>
      </c>
    </row>
    <row r="21" spans="1:9" s="104" customFormat="1" ht="25.5" customHeight="1" x14ac:dyDescent="0.2">
      <c r="A21" s="351" t="s">
        <v>94</v>
      </c>
      <c r="B21" s="351"/>
      <c r="C21" s="351"/>
      <c r="D21" s="351"/>
      <c r="E21" s="351"/>
      <c r="F21" s="102"/>
      <c r="G21" s="103"/>
      <c r="H21" s="102"/>
      <c r="I21" s="103"/>
    </row>
    <row r="22" spans="1:9" s="100" customFormat="1" ht="9.75" customHeight="1" x14ac:dyDescent="0.2">
      <c r="A22" s="113"/>
      <c r="B22" s="113"/>
      <c r="C22" s="113"/>
      <c r="D22" s="113"/>
      <c r="E22" s="108"/>
      <c r="F22" s="108"/>
      <c r="G22" s="99"/>
      <c r="H22" s="99"/>
      <c r="I22" s="99"/>
    </row>
    <row r="23" spans="1:9" s="104" customFormat="1" ht="15" customHeight="1" x14ac:dyDescent="0.2">
      <c r="A23" s="109" t="s">
        <v>164</v>
      </c>
      <c r="B23" s="102"/>
      <c r="C23" s="102"/>
      <c r="D23" s="102"/>
      <c r="E23" s="102"/>
      <c r="F23" s="102"/>
      <c r="G23" s="103"/>
      <c r="H23" s="114"/>
      <c r="I23" s="103"/>
    </row>
    <row r="24" spans="1:9" s="100" customFormat="1" ht="9" customHeight="1" x14ac:dyDescent="0.2">
      <c r="A24" s="101"/>
      <c r="B24" s="101"/>
      <c r="C24" s="101"/>
      <c r="D24" s="101"/>
      <c r="E24" s="101"/>
      <c r="F24" s="101"/>
      <c r="G24" s="99"/>
      <c r="H24" s="115"/>
      <c r="I24" s="99"/>
    </row>
    <row r="25" spans="1:9" s="104" customFormat="1" ht="27.75" customHeight="1" x14ac:dyDescent="0.2">
      <c r="A25" s="338" t="s">
        <v>95</v>
      </c>
      <c r="B25" s="339"/>
      <c r="C25" s="340"/>
      <c r="D25" s="344" t="s">
        <v>83</v>
      </c>
      <c r="E25" s="344"/>
      <c r="F25" s="344"/>
      <c r="G25" s="344"/>
      <c r="H25" s="344"/>
      <c r="I25" s="344"/>
    </row>
    <row r="26" spans="1:9" s="104" customFormat="1" ht="15.75" customHeight="1" x14ac:dyDescent="0.2">
      <c r="A26" s="341"/>
      <c r="B26" s="342"/>
      <c r="C26" s="343"/>
      <c r="D26" s="199">
        <v>44</v>
      </c>
      <c r="E26" s="199">
        <v>49</v>
      </c>
      <c r="F26" s="200">
        <v>53</v>
      </c>
      <c r="G26" s="201">
        <v>72</v>
      </c>
      <c r="H26" s="200">
        <v>85</v>
      </c>
      <c r="I26" s="200" t="s">
        <v>4</v>
      </c>
    </row>
    <row r="27" spans="1:9" s="104" customFormat="1" ht="13.5" customHeight="1" x14ac:dyDescent="0.2">
      <c r="A27" s="352" t="s">
        <v>96</v>
      </c>
      <c r="B27" s="353"/>
      <c r="C27" s="354"/>
      <c r="D27" s="223"/>
      <c r="E27" s="223">
        <v>13</v>
      </c>
      <c r="F27" s="223">
        <v>31</v>
      </c>
      <c r="G27" s="223">
        <v>56</v>
      </c>
      <c r="H27" s="224"/>
      <c r="I27" s="224">
        <f>D27+E27+F27+G27+H27</f>
        <v>100</v>
      </c>
    </row>
    <row r="28" spans="1:9" s="104" customFormat="1" ht="14.25" customHeight="1" x14ac:dyDescent="0.2">
      <c r="A28" s="352" t="s">
        <v>97</v>
      </c>
      <c r="B28" s="353"/>
      <c r="C28" s="354"/>
      <c r="D28" s="223"/>
      <c r="E28" s="223">
        <v>12</v>
      </c>
      <c r="F28" s="223">
        <v>39</v>
      </c>
      <c r="G28" s="223">
        <v>46</v>
      </c>
      <c r="H28" s="224"/>
      <c r="I28" s="224">
        <f t="shared" ref="I28:I29" si="3">D28+E28+F28+G28+H28</f>
        <v>97</v>
      </c>
    </row>
    <row r="29" spans="1:9" s="104" customFormat="1" ht="14.25" customHeight="1" x14ac:dyDescent="0.2">
      <c r="A29" s="335" t="s">
        <v>20</v>
      </c>
      <c r="B29" s="336"/>
      <c r="C29" s="337"/>
      <c r="D29" s="225">
        <f>SUM(D27:D28)</f>
        <v>0</v>
      </c>
      <c r="E29" s="225">
        <f>SUM(E27:E28)</f>
        <v>25</v>
      </c>
      <c r="F29" s="225">
        <f>SUM(F27:F28)</f>
        <v>70</v>
      </c>
      <c r="G29" s="225">
        <f>SUM(G27:G28)</f>
        <v>102</v>
      </c>
      <c r="H29" s="225"/>
      <c r="I29" s="227">
        <f t="shared" si="3"/>
        <v>197</v>
      </c>
    </row>
    <row r="30" spans="1:9" s="104" customFormat="1" ht="14.25" customHeight="1" x14ac:dyDescent="0.2">
      <c r="A30" s="355" t="s">
        <v>98</v>
      </c>
      <c r="B30" s="355"/>
      <c r="C30" s="355"/>
      <c r="D30" s="356"/>
      <c r="E30" s="103"/>
      <c r="F30" s="103"/>
      <c r="G30" s="103"/>
      <c r="H30" s="103"/>
      <c r="I30" s="103"/>
    </row>
    <row r="31" spans="1:9" s="100" customFormat="1" ht="9.75" customHeight="1" x14ac:dyDescent="0.2">
      <c r="A31" s="108"/>
      <c r="B31" s="108"/>
      <c r="C31" s="108"/>
      <c r="D31" s="108"/>
      <c r="E31" s="108"/>
      <c r="F31" s="108"/>
      <c r="G31" s="99"/>
      <c r="H31" s="99"/>
      <c r="I31" s="99"/>
    </row>
    <row r="32" spans="1:9" ht="13.5" customHeight="1" x14ac:dyDescent="0.2">
      <c r="A32" s="357" t="s">
        <v>165</v>
      </c>
      <c r="B32" s="357"/>
      <c r="C32" s="357"/>
      <c r="D32" s="357"/>
      <c r="E32" s="357"/>
      <c r="F32" s="357"/>
      <c r="G32" s="357"/>
      <c r="H32" s="357"/>
      <c r="I32" s="357"/>
    </row>
    <row r="33" spans="1:9" ht="9.75" customHeight="1" x14ac:dyDescent="0.2">
      <c r="A33" s="101"/>
      <c r="B33" s="101"/>
      <c r="C33" s="101"/>
      <c r="D33" s="101"/>
      <c r="E33" s="101"/>
      <c r="F33" s="101"/>
      <c r="G33" s="116"/>
      <c r="H33" s="116"/>
      <c r="I33" s="116"/>
    </row>
    <row r="34" spans="1:9" ht="37.5" customHeight="1" x14ac:dyDescent="0.2">
      <c r="A34" s="338" t="s">
        <v>99</v>
      </c>
      <c r="B34" s="339"/>
      <c r="C34" s="340"/>
      <c r="D34" s="344" t="s">
        <v>83</v>
      </c>
      <c r="E34" s="344"/>
      <c r="F34" s="344"/>
      <c r="G34" s="344"/>
      <c r="H34" s="344"/>
      <c r="I34" s="344"/>
    </row>
    <row r="35" spans="1:9" s="146" customFormat="1" ht="17.25" customHeight="1" x14ac:dyDescent="0.2">
      <c r="A35" s="341"/>
      <c r="B35" s="342"/>
      <c r="C35" s="343"/>
      <c r="D35" s="199">
        <v>44</v>
      </c>
      <c r="E35" s="199">
        <v>49</v>
      </c>
      <c r="F35" s="200">
        <v>53</v>
      </c>
      <c r="G35" s="201">
        <v>72</v>
      </c>
      <c r="H35" s="200">
        <v>85</v>
      </c>
      <c r="I35" s="200" t="s">
        <v>4</v>
      </c>
    </row>
    <row r="36" spans="1:9" x14ac:dyDescent="0.2">
      <c r="A36" s="332" t="s">
        <v>100</v>
      </c>
      <c r="B36" s="333"/>
      <c r="C36" s="334"/>
      <c r="D36" s="223"/>
      <c r="E36" s="223">
        <v>2</v>
      </c>
      <c r="F36" s="223">
        <v>6</v>
      </c>
      <c r="G36" s="223">
        <v>30</v>
      </c>
      <c r="H36" s="223"/>
      <c r="I36" s="223">
        <f>D36+E36+F36+G36+H36</f>
        <v>38</v>
      </c>
    </row>
    <row r="37" spans="1:9" x14ac:dyDescent="0.2">
      <c r="A37" s="332" t="s">
        <v>101</v>
      </c>
      <c r="B37" s="333"/>
      <c r="C37" s="334"/>
      <c r="D37" s="223"/>
      <c r="E37" s="223">
        <v>2</v>
      </c>
      <c r="F37" s="223">
        <v>10</v>
      </c>
      <c r="G37" s="223">
        <v>8</v>
      </c>
      <c r="H37" s="223"/>
      <c r="I37" s="223">
        <f t="shared" ref="I37:I40" si="4">D37+E37+F37+G37+H37</f>
        <v>20</v>
      </c>
    </row>
    <row r="38" spans="1:9" x14ac:dyDescent="0.2">
      <c r="A38" s="332" t="s">
        <v>102</v>
      </c>
      <c r="B38" s="333"/>
      <c r="C38" s="334"/>
      <c r="D38" s="223"/>
      <c r="E38" s="223">
        <v>15</v>
      </c>
      <c r="F38" s="223">
        <v>44</v>
      </c>
      <c r="G38" s="223">
        <v>51</v>
      </c>
      <c r="H38" s="223"/>
      <c r="I38" s="223">
        <f t="shared" si="4"/>
        <v>110</v>
      </c>
    </row>
    <row r="39" spans="1:9" x14ac:dyDescent="0.2">
      <c r="A39" s="332" t="s">
        <v>103</v>
      </c>
      <c r="B39" s="333"/>
      <c r="C39" s="334"/>
      <c r="D39" s="223"/>
      <c r="E39" s="223">
        <v>14</v>
      </c>
      <c r="F39" s="223">
        <v>21</v>
      </c>
      <c r="G39" s="223">
        <v>13</v>
      </c>
      <c r="H39" s="223"/>
      <c r="I39" s="223">
        <f t="shared" si="4"/>
        <v>48</v>
      </c>
    </row>
    <row r="40" spans="1:9" s="104" customFormat="1" x14ac:dyDescent="0.2">
      <c r="A40" s="335" t="s">
        <v>20</v>
      </c>
      <c r="B40" s="336"/>
      <c r="C40" s="337"/>
      <c r="D40" s="225">
        <f>SUM(D36:D39)</f>
        <v>0</v>
      </c>
      <c r="E40" s="225">
        <f>SUM(E36:E39)</f>
        <v>33</v>
      </c>
      <c r="F40" s="225">
        <f>SUM(F36:F39)</f>
        <v>81</v>
      </c>
      <c r="G40" s="225">
        <f>SUM(G36:G39)</f>
        <v>102</v>
      </c>
      <c r="H40" s="225"/>
      <c r="I40" s="225">
        <f t="shared" si="4"/>
        <v>216</v>
      </c>
    </row>
    <row r="41" spans="1:9" ht="12.75" customHeight="1" x14ac:dyDescent="0.2">
      <c r="A41" s="102" t="s">
        <v>104</v>
      </c>
      <c r="B41" s="118"/>
      <c r="C41" s="118"/>
      <c r="D41" s="118"/>
      <c r="E41" s="118"/>
      <c r="F41" s="118"/>
      <c r="G41" s="116"/>
      <c r="H41" s="116"/>
      <c r="I41" s="116"/>
    </row>
    <row r="42" spans="1:9" ht="12.75" customHeight="1" x14ac:dyDescent="0.2">
      <c r="A42" s="102"/>
      <c r="B42" s="118"/>
      <c r="C42" s="118"/>
      <c r="D42" s="118"/>
      <c r="E42" s="118"/>
      <c r="F42" s="118"/>
      <c r="G42" s="116"/>
      <c r="H42" s="116"/>
      <c r="I42" s="116"/>
    </row>
  </sheetData>
  <mergeCells count="30">
    <mergeCell ref="D13:I13"/>
    <mergeCell ref="D25:I25"/>
    <mergeCell ref="D34:I34"/>
    <mergeCell ref="A13:C14"/>
    <mergeCell ref="A25:C26"/>
    <mergeCell ref="A34:C35"/>
    <mergeCell ref="A32:I32"/>
    <mergeCell ref="A20:C20"/>
    <mergeCell ref="A21:E21"/>
    <mergeCell ref="A27:C27"/>
    <mergeCell ref="A28:C28"/>
    <mergeCell ref="A29:C29"/>
    <mergeCell ref="A19:C19"/>
    <mergeCell ref="A17:C17"/>
    <mergeCell ref="A18:C18"/>
    <mergeCell ref="A40:C40"/>
    <mergeCell ref="A30:D30"/>
    <mergeCell ref="A36:C36"/>
    <mergeCell ref="A37:C37"/>
    <mergeCell ref="A38:C38"/>
    <mergeCell ref="A8:C8"/>
    <mergeCell ref="A9:C9"/>
    <mergeCell ref="A15:C15"/>
    <mergeCell ref="A16:C16"/>
    <mergeCell ref="A39:C39"/>
    <mergeCell ref="A5:C5"/>
    <mergeCell ref="D3:I3"/>
    <mergeCell ref="A3:C4"/>
    <mergeCell ref="A1:I1"/>
    <mergeCell ref="A7:C7"/>
  </mergeCells>
  <pageMargins left="0" right="0" top="0.35433070866141736" bottom="0.35433070866141736" header="0.31496062992125984" footer="0.31496062992125984"/>
  <pageSetup paperSize="9" scale="97" orientation="portrait" r:id="rId1"/>
  <headerFooter>
    <oddFooter>&amp;R3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Situation démographique</vt:lpstr>
      <vt:lpstr>Population par tranche d'âge</vt:lpstr>
      <vt:lpstr>Allocataires RSA</vt:lpstr>
      <vt:lpstr>Allocataires AAH</vt:lpstr>
      <vt:lpstr>Allocataires de l'APA</vt:lpstr>
      <vt:lpstr>mesures selon lieu de vie</vt:lpstr>
      <vt:lpstr>Nombre de MASP</vt:lpstr>
      <vt:lpstr>2019 MASP Profil bénéficiaires</vt:lpstr>
      <vt:lpstr>2020 MASP Profil bénéficiaires</vt:lpstr>
      <vt:lpstr>MASP Source DREES</vt:lpstr>
      <vt:lpstr>'2019 MASP Profil bénéficiaires'!Zone_d_impression</vt:lpstr>
      <vt:lpstr>'2020 MASP Profil bénéficiaires'!Zone_d_impression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laurenceauv</dc:creator>
  <cp:lastModifiedBy>LAURENCEAU Viviane (DR-PDL)</cp:lastModifiedBy>
  <cp:lastPrinted>2020-10-08T12:47:59Z</cp:lastPrinted>
  <dcterms:created xsi:type="dcterms:W3CDTF">2019-10-17T12:10:46Z</dcterms:created>
  <dcterms:modified xsi:type="dcterms:W3CDTF">2021-06-21T10:10:01Z</dcterms:modified>
</cp:coreProperties>
</file>