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515" windowHeight="11325" activeTab="1"/>
  </bookViews>
  <sheets>
    <sheet name="Titre" sheetId="2" r:id="rId1"/>
    <sheet name="Tableau de bord Pauvreté" sheetId="4" r:id="rId2"/>
    <sheet name="Indicateurs DREES" sheetId="1" r:id="rId3"/>
  </sheets>
  <calcPr calcId="144525"/>
</workbook>
</file>

<file path=xl/calcChain.xml><?xml version="1.0" encoding="utf-8"?>
<calcChain xmlns="http://schemas.openxmlformats.org/spreadsheetml/2006/main">
  <c r="D20" i="4" l="1"/>
  <c r="E20" i="4"/>
  <c r="F20" i="4"/>
  <c r="G20" i="4"/>
  <c r="H20" i="4"/>
  <c r="C20" i="4"/>
  <c r="H41" i="1" l="1"/>
  <c r="H39" i="1"/>
  <c r="H37" i="1"/>
  <c r="H35" i="1"/>
  <c r="H33" i="1"/>
  <c r="H31" i="1"/>
  <c r="H29" i="1"/>
  <c r="H25" i="1"/>
  <c r="D60" i="4"/>
  <c r="E60" i="4"/>
  <c r="F60" i="4"/>
  <c r="G60" i="4"/>
  <c r="H60" i="4"/>
  <c r="C60" i="4"/>
  <c r="D57" i="4"/>
  <c r="E57" i="4"/>
  <c r="F57" i="4"/>
  <c r="G57" i="4"/>
  <c r="H57" i="4"/>
  <c r="C57" i="4"/>
  <c r="H19" i="1" l="1"/>
  <c r="H22" i="1"/>
  <c r="H16" i="1"/>
  <c r="H13" i="1"/>
  <c r="H10" i="1"/>
  <c r="H7" i="1"/>
  <c r="H4" i="1"/>
  <c r="H42" i="4" l="1"/>
  <c r="H43" i="4" s="1"/>
  <c r="H40" i="4"/>
  <c r="C41" i="4" s="1"/>
  <c r="B13" i="4"/>
  <c r="B15" i="4" s="1"/>
  <c r="B17" i="4" s="1"/>
  <c r="B19" i="4" s="1"/>
  <c r="B22" i="4" s="1"/>
  <c r="B24" i="4" s="1"/>
  <c r="H7" i="4"/>
  <c r="H5" i="4"/>
  <c r="H3" i="4"/>
  <c r="G41" i="4" l="1"/>
  <c r="D41" i="4"/>
  <c r="E41" i="4"/>
  <c r="F41" i="4"/>
  <c r="H41" i="4"/>
  <c r="D43" i="4"/>
  <c r="E43" i="4"/>
  <c r="F43" i="4"/>
  <c r="G43" i="4"/>
  <c r="C43" i="4"/>
</calcChain>
</file>

<file path=xl/sharedStrings.xml><?xml version="1.0" encoding="utf-8"?>
<sst xmlns="http://schemas.openxmlformats.org/spreadsheetml/2006/main" count="303" uniqueCount="110">
  <si>
    <t>Indicateurs-clés</t>
  </si>
  <si>
    <t>Pays de la Loire</t>
  </si>
  <si>
    <t>Source(s)</t>
  </si>
  <si>
    <t>Date(s) des données</t>
  </si>
  <si>
    <t>Observations</t>
  </si>
  <si>
    <t>Banque de France</t>
  </si>
  <si>
    <t>Nombre de dossiers de surendettement déposés</t>
  </si>
  <si>
    <t>Nombre de dossiers déclarés recevables
par la commission de surendettement</t>
  </si>
  <si>
    <t>Décembre 2020</t>
  </si>
  <si>
    <t xml:space="preserve">
Nombre de dossiers pour lesquels un « rétablissement personnel sans liquidation judiciaire » (c’est-à-dire un effacement de dette) a été validé par la commission.
</t>
  </si>
  <si>
    <t>Nombre de demandeurs d'emploi de catégorie A</t>
  </si>
  <si>
    <t>Pôle Emploi</t>
  </si>
  <si>
    <t>Nombre de demandeurs d'emploi de catégories B et C</t>
  </si>
  <si>
    <t>Nombre de demandeurs d'emploi de longue durée (DELD) - Toutes catégories</t>
  </si>
  <si>
    <t>Nombre de demandeurs d'emploi bénéficiaires de l'allocation de solidarité spécifique (ASS) - catégories A</t>
  </si>
  <si>
    <t>Nombre de demandeurs d'emploi non indemnisés - catégories A</t>
  </si>
  <si>
    <t>Nombre de demandeurs d'emploi bénéficiaires de l'obligation d'emploi (DEBOE) - catégories A</t>
  </si>
  <si>
    <t xml:space="preserve">Nombre de demandeurs d'emploi allocataires du RSA - catégories A </t>
  </si>
  <si>
    <t>CAF</t>
  </si>
  <si>
    <t>Nombre de nouveaux ménages bénéficiaires du RSA</t>
  </si>
  <si>
    <t>Conseils Départementaux</t>
  </si>
  <si>
    <t xml:space="preserve">Nombre de personnes bénéficiaires des aides sociales aux personnes âgées </t>
  </si>
  <si>
    <t>Nombre de personnes bénéficiaires des aides sociales aux personnes en situation de handicap.</t>
  </si>
  <si>
    <t>Nombre de personnes déscolarisées</t>
  </si>
  <si>
    <t>Nombre de personnes au chômage partiel</t>
  </si>
  <si>
    <t>Nombre de personnes hébergées par profil</t>
  </si>
  <si>
    <t>Nombre de demandes de logement adapté</t>
  </si>
  <si>
    <t>Nombre de demandes d’hébergement d’urgence</t>
  </si>
  <si>
    <t>Nombre de ménages demandeurs par profil</t>
  </si>
  <si>
    <t>Nombre de places disponibles</t>
  </si>
  <si>
    <t>Nombre de demandes d’hébergement d’insertion</t>
  </si>
  <si>
    <t>DREETS</t>
  </si>
  <si>
    <t>Places d'urgence en hébergement généraliste</t>
  </si>
  <si>
    <t>Places d'insertion en hébergement généraliste</t>
  </si>
  <si>
    <t>Places de logement adapté</t>
  </si>
  <si>
    <t>Nombre de ménages bénéficiaires d'une aide financière Enfance-Famille</t>
  </si>
  <si>
    <t xml:space="preserve"> Nombre des ménages bénéficiaires des aides FSL "au maintien dans le logement "</t>
  </si>
  <si>
    <t>Nombre de nouveaux ménages bénéficiaires du RSA avec une date de séparation &lt;=6 mois (délai retenu par le national dans les différentes offres de service)</t>
  </si>
  <si>
    <t>Nombre de nouveaux ménages bénéficiaires du RSA avec un décès du conjoint &lt;=6 mois</t>
  </si>
  <si>
    <t>Nombre de nouveaux ménages bénéficiaires du RSA avec une nouvelle situation familiale sans activité &lt;=6 mois et avec une situation professionnelle en activité avant</t>
  </si>
  <si>
    <t xml:space="preserve">Nombre de nouveaux ménages bénéficiaires du RSA suite à un autre motif </t>
  </si>
  <si>
    <t>Nombre d'allocataires du RSA</t>
  </si>
  <si>
    <t>Nombre d'allocataires de l'AAH</t>
  </si>
  <si>
    <t>Nombre d'allocataires de l'ASS</t>
  </si>
  <si>
    <t>Nombre d'allocataires de la prime d'activité</t>
  </si>
  <si>
    <t>Nombre d'allocataires d'une aide au logement</t>
  </si>
  <si>
    <t>Nombre de bénéficiaires de la Garantie jeunes (stocks)</t>
  </si>
  <si>
    <t>Nombre d'entrées initiales dans la Garantie jeunes</t>
  </si>
  <si>
    <t>Nombre d'étudiants bénéficiaires d'une aide spécifique ponctuelle</t>
  </si>
  <si>
    <t>Nombre d'aides spécifiques ponctuelles attribuées aux étudiants</t>
  </si>
  <si>
    <t>Montant total des aides spécifiques ponctuelles versées aux étudiants (en euros)</t>
  </si>
  <si>
    <t>Nombre d'étudiants boursiers bénéficiaires du repas à 1 €</t>
  </si>
  <si>
    <t>Nombre d'étudiants non boursiers bénéficiaires du repas à 1 €</t>
  </si>
  <si>
    <t xml:space="preserve"> Nombre de repas à 1 € servis aux étudiants boursiers</t>
  </si>
  <si>
    <t>Nombre de repas à 1 € servis aux étudiants non boursiers</t>
  </si>
  <si>
    <t>Pôle emploi, FNA</t>
  </si>
  <si>
    <t>Cnaf</t>
  </si>
  <si>
    <t xml:space="preserve"> I-Milo, traitement Dares</t>
  </si>
  <si>
    <t>Cnaf, MSA</t>
  </si>
  <si>
    <t>Données mensuelles sur les prestations de solidarité (DREES)</t>
  </si>
  <si>
    <t xml:space="preserve"> Nombre de ménages bénéficiaires des aides Eau et Energie</t>
  </si>
  <si>
    <t xml:space="preserve"> Nombre de ménages bénéficiaires des aides financières Insertion</t>
  </si>
  <si>
    <t xml:space="preserve"> Nombre de ménages bénéficiaires des aides FSL "accès au logement "</t>
  </si>
  <si>
    <t>1er trimestre 2021</t>
  </si>
  <si>
    <t>Entre les premiers trimestres 2020 et 2021</t>
  </si>
  <si>
    <t>Mars 2021</t>
  </si>
  <si>
    <t>Mars 2020-2021</t>
  </si>
  <si>
    <t>Nombre de bénéficiaires différents par an des aides alimentaires</t>
  </si>
  <si>
    <t>Année 2020</t>
  </si>
  <si>
    <t>Banque Alimentaire</t>
  </si>
  <si>
    <t>Répartition par département du nombre de bénéficiaires différents par an des aides alimentaires (total = 100%)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</si>
  <si>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</si>
  <si>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</si>
  <si>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</si>
  <si>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</si>
  <si>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</si>
  <si>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kilos d'aides alimentaires distribuées</t>
  </si>
  <si>
    <t>Répartition par département du nombre de kilos d'aides alimentaires distribuées (total = 100%)</t>
  </si>
  <si>
    <t>Valeur de l'aide alimentaire en Kg distribuée par bénéficiaire (en €)</t>
  </si>
  <si>
    <t>Nombre de postes d’intérimaires (en ETP)</t>
  </si>
  <si>
    <t>Février 2021</t>
  </si>
  <si>
    <t>Janvier-Février 2021</t>
  </si>
  <si>
    <t>Janvier-Mars 2021</t>
  </si>
  <si>
    <t>Mars 2021*</t>
  </si>
  <si>
    <t>* Données provisoires (traitements DREES)</t>
  </si>
  <si>
    <t>Février 2021*</t>
  </si>
  <si>
    <t>Février-Mars 2021*</t>
  </si>
  <si>
    <t>* Données provisoires</t>
  </si>
  <si>
    <t>Janvier-Février 2021*</t>
  </si>
  <si>
    <t>Novembre-Décembre 2020</t>
  </si>
  <si>
    <t>Nombre de bénéficiaires de l'allocation Garantie jeunes au titre du mois</t>
  </si>
  <si>
    <t>Mars 2020-2021*</t>
  </si>
  <si>
    <t>Février 2020-2021*</t>
  </si>
  <si>
    <t>Février 2020-2021</t>
  </si>
  <si>
    <t>Nombre de demandes d'hébergement</t>
  </si>
  <si>
    <t>Mai 2021</t>
  </si>
  <si>
    <t>Avril 2021</t>
  </si>
  <si>
    <t>Avril-Mai 2021</t>
  </si>
  <si>
    <t>Nombre de demandes d'hébergement pourvues</t>
  </si>
  <si>
    <t>% des demandes d'hébergement pourvues</t>
  </si>
  <si>
    <t>Nombre de demandes d'hébergement non pourvues</t>
  </si>
  <si>
    <t>Décembre 2019-2020</t>
  </si>
  <si>
    <t>Evolution mensuelle (en %)</t>
  </si>
  <si>
    <t>Evolution annuelle (en %)</t>
  </si>
  <si>
    <t>Evolution mensuelle (en nombre)</t>
  </si>
  <si>
    <t>Evolution annuelle (en nombre)</t>
  </si>
  <si>
    <t>Données départementales indisponibles</t>
  </si>
  <si>
    <t>Mars-Avril 2021</t>
  </si>
  <si>
    <t>Cnous</t>
  </si>
  <si>
    <t>Part des allocataires non indemnisés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</si>
</sst>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\+0.0%;\-0.0%"/>
    <numFmt numFmtId="166" formatCode="0.0%;0.0%"/>
    <numFmt numFmtId="167" formatCode="0.0%"/>
    <numFmt numFmtId="168" formatCode="0.00\ &quot;€&quot;"/>
    <numFmt numFmtId="169" formatCode="_-* #,##0.00_-;\-* #,##0.00_-;_-* &quot;-&quot;??_-;_-@_-"/>
    <numFmt numFmtId="170" formatCode="\+0;\-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79998168889431442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8" fillId="0" borderId="0"/>
    <xf numFmtId="0" fontId="19" fillId="0" borderId="0"/>
    <xf numFmtId="0" fontId="1" fillId="7" borderId="0" applyNumberFormat="0" applyBorder="0" applyAlignment="0" applyProtection="0"/>
    <xf numFmtId="0" fontId="19" fillId="0" borderId="0"/>
    <xf numFmtId="0" fontId="2" fillId="6" borderId="7">
      <alignment horizontal="center" vertical="center"/>
    </xf>
    <xf numFmtId="169" fontId="1" fillId="0" borderId="0" applyFont="0" applyFill="0" applyBorder="0" applyAlignment="0" applyProtection="0"/>
    <xf numFmtId="0" fontId="19" fillId="0" borderId="0"/>
    <xf numFmtId="0" fontId="1" fillId="0" borderId="0"/>
    <xf numFmtId="169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4" xfId="1" applyNumberFormat="1" applyFont="1" applyBorder="1" applyAlignment="1">
      <alignment vertical="center"/>
    </xf>
    <xf numFmtId="164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5" fontId="9" fillId="0" borderId="4" xfId="2" applyNumberFormat="1" applyFont="1" applyBorder="1" applyAlignment="1">
      <alignment vertical="center"/>
    </xf>
    <xf numFmtId="165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/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3" fillId="0" borderId="0" xfId="0" applyFont="1"/>
    <xf numFmtId="0" fontId="13" fillId="0" borderId="0" xfId="0" applyFont="1"/>
    <xf numFmtId="0" fontId="6" fillId="5" borderId="0" xfId="3" applyFont="1" applyFill="1" applyBorder="1"/>
    <xf numFmtId="168" fontId="3" fillId="0" borderId="0" xfId="1" applyNumberFormat="1" applyFont="1" applyBorder="1" applyAlignment="1">
      <alignment vertical="center"/>
    </xf>
    <xf numFmtId="168" fontId="3" fillId="4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5" fontId="9" fillId="0" borderId="4" xfId="2" applyNumberFormat="1" applyFont="1" applyBorder="1" applyAlignment="1">
      <alignment vertical="center"/>
    </xf>
    <xf numFmtId="165" fontId="9" fillId="4" borderId="4" xfId="2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5" fontId="9" fillId="0" borderId="4" xfId="2" applyNumberFormat="1" applyFont="1" applyBorder="1" applyAlignment="1">
      <alignment vertical="center"/>
    </xf>
    <xf numFmtId="165" fontId="9" fillId="4" borderId="4" xfId="2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7" fontId="9" fillId="0" borderId="4" xfId="2" applyNumberFormat="1" applyFont="1" applyBorder="1" applyAlignment="1">
      <alignment vertical="center"/>
    </xf>
    <xf numFmtId="167" fontId="0" fillId="0" borderId="0" xfId="0" applyNumberFormat="1"/>
    <xf numFmtId="165" fontId="9" fillId="0" borderId="9" xfId="2" applyNumberFormat="1" applyFont="1" applyBorder="1" applyAlignment="1">
      <alignment vertical="center"/>
    </xf>
    <xf numFmtId="165" fontId="9" fillId="4" borderId="9" xfId="2" applyNumberFormat="1" applyFont="1" applyFill="1" applyBorder="1" applyAlignment="1">
      <alignment vertical="center"/>
    </xf>
    <xf numFmtId="170" fontId="9" fillId="0" borderId="4" xfId="2" applyNumberFormat="1" applyFont="1" applyBorder="1" applyAlignment="1">
      <alignment vertical="center"/>
    </xf>
    <xf numFmtId="170" fontId="9" fillId="4" borderId="4" xfId="2" applyNumberFormat="1" applyFont="1" applyFill="1" applyBorder="1" applyAlignment="1">
      <alignment vertical="center"/>
    </xf>
    <xf numFmtId="0" fontId="0" fillId="0" borderId="0" xfId="0"/>
    <xf numFmtId="164" fontId="3" fillId="4" borderId="9" xfId="1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0" xfId="0" applyNumberFormat="1" applyFont="1" applyAlignment="1">
      <alignment vertical="center" wrapText="1"/>
    </xf>
    <xf numFmtId="0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4">
    <cellStyle name="20 % - Accent3 2" xfId="7"/>
    <cellStyle name="Milliers" xfId="1" builtinId="3"/>
    <cellStyle name="Milliers 2" xfId="13"/>
    <cellStyle name="Milliers 3" xfId="10"/>
    <cellStyle name="Normal" xfId="0" builtinId="0"/>
    <cellStyle name="Normal 2" xfId="3"/>
    <cellStyle name="Normal 2 2" xfId="8"/>
    <cellStyle name="Normal 3" xfId="5"/>
    <cellStyle name="Normal 3 2" xfId="11"/>
    <cellStyle name="Normal 3 3" xfId="6"/>
    <cellStyle name="Normal 4" xfId="12"/>
    <cellStyle name="Pourcentage" xfId="2" builtinId="5"/>
    <cellStyle name="Pourcentage 2" xfId="4"/>
    <cellStyle name="Style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3</xdr:row>
      <xdr:rowOff>29242</xdr:rowOff>
    </xdr:from>
    <xdr:ext cx="8700380" cy="2096215"/>
    <xdr:sp macro="" textlink="">
      <xdr:nvSpPr>
        <xdr:cNvPr id="2" name="ZoneTexte 1"/>
        <xdr:cNvSpPr txBox="1"/>
      </xdr:nvSpPr>
      <xdr:spPr>
        <a:xfrm>
          <a:off x="771054" y="600742"/>
          <a:ext cx="8700380" cy="2096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algn="ctr"/>
          <a:r>
            <a:rPr lang="fr-FR" sz="3200" b="1" baseline="0">
              <a:solidFill>
                <a:srgbClr val="0070C0"/>
              </a:solidFill>
            </a:rPr>
            <a:t>"Pauvreté"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"juin 2021"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B31"/>
  <sheetViews>
    <sheetView showGridLines="0" topLeftCell="A10" zoomScale="85" zoomScaleNormal="85" workbookViewId="0">
      <selection activeCell="V28" sqref="V28"/>
    </sheetView>
  </sheetViews>
  <sheetFormatPr baseColWidth="10" defaultRowHeight="15" x14ac:dyDescent="0.25"/>
  <cols>
    <col min="1" max="16384" width="11.42578125" style="18"/>
  </cols>
  <sheetData>
    <row r="21" spans="2:2" x14ac:dyDescent="0.25">
      <c r="B21" s="28"/>
    </row>
    <row r="23" spans="2:2" x14ac:dyDescent="0.25">
      <c r="B23" s="29"/>
    </row>
    <row r="25" spans="2:2" x14ac:dyDescent="0.25">
      <c r="B25" s="28" t="s">
        <v>71</v>
      </c>
    </row>
    <row r="26" spans="2:2" x14ac:dyDescent="0.25">
      <c r="B26" s="30" t="s">
        <v>72</v>
      </c>
    </row>
    <row r="27" spans="2:2" x14ac:dyDescent="0.25">
      <c r="B27" s="30"/>
    </row>
    <row r="29" spans="2:2" x14ac:dyDescent="0.25">
      <c r="B29" s="18" t="s">
        <v>73</v>
      </c>
    </row>
    <row r="30" spans="2:2" x14ac:dyDescent="0.25">
      <c r="B30" s="18" t="s">
        <v>74</v>
      </c>
    </row>
    <row r="31" spans="2:2" x14ac:dyDescent="0.25">
      <c r="B31" s="18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8"/>
  <sheetViews>
    <sheetView tabSelected="1" topLeftCell="A13" workbookViewId="0">
      <selection activeCell="F20" sqref="F20"/>
    </sheetView>
  </sheetViews>
  <sheetFormatPr baseColWidth="10" defaultRowHeight="36.75" customHeight="1" x14ac:dyDescent="0.25"/>
  <cols>
    <col min="1" max="1" width="11.42578125" style="18"/>
    <col min="2" max="2" width="85.7109375" style="18" customWidth="1"/>
    <col min="3" max="7" width="12.140625" style="18" customWidth="1"/>
    <col min="8" max="8" width="16" style="18" customWidth="1"/>
    <col min="9" max="9" width="19.28515625" style="18" customWidth="1"/>
    <col min="10" max="10" width="20.7109375" style="18" customWidth="1"/>
    <col min="11" max="11" width="26.7109375" style="18" customWidth="1"/>
    <col min="12" max="16384" width="11.42578125" style="18"/>
  </cols>
  <sheetData>
    <row r="2" spans="2:11" ht="36.75" customHeight="1" x14ac:dyDescent="0.25">
      <c r="B2" s="2" t="s">
        <v>0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1</v>
      </c>
      <c r="I2" s="3" t="s">
        <v>2</v>
      </c>
      <c r="J2" s="3" t="s">
        <v>3</v>
      </c>
      <c r="K2" s="3" t="s">
        <v>4</v>
      </c>
    </row>
    <row r="3" spans="2:11" ht="36.75" customHeight="1" x14ac:dyDescent="0.25">
      <c r="B3" s="6" t="s">
        <v>6</v>
      </c>
      <c r="C3" s="7">
        <v>472</v>
      </c>
      <c r="D3" s="7">
        <v>318</v>
      </c>
      <c r="E3" s="7">
        <v>144</v>
      </c>
      <c r="F3" s="7">
        <v>328</v>
      </c>
      <c r="G3" s="7">
        <v>263</v>
      </c>
      <c r="H3" s="8">
        <f>SUM(C3:G3)</f>
        <v>1525</v>
      </c>
      <c r="I3" s="20" t="s">
        <v>5</v>
      </c>
      <c r="J3" s="19" t="s">
        <v>63</v>
      </c>
      <c r="K3" s="4"/>
    </row>
    <row r="4" spans="2:11" ht="25.5" customHeight="1" x14ac:dyDescent="0.25">
      <c r="B4" s="36" t="s">
        <v>103</v>
      </c>
      <c r="C4" s="15">
        <v>-6.3157894736842104E-3</v>
      </c>
      <c r="D4" s="15">
        <v>-5.637982195845697E-2</v>
      </c>
      <c r="E4" s="15">
        <v>8.2706766917293228E-2</v>
      </c>
      <c r="F4" s="15">
        <v>-9.0634441087613302E-3</v>
      </c>
      <c r="G4" s="15">
        <v>-0.11447811447811448</v>
      </c>
      <c r="H4" s="16">
        <v>-3.0514939605848695E-2</v>
      </c>
      <c r="I4" s="20" t="s">
        <v>5</v>
      </c>
      <c r="J4" s="14" t="s">
        <v>64</v>
      </c>
      <c r="K4" s="4"/>
    </row>
    <row r="5" spans="2:11" ht="36.75" customHeight="1" x14ac:dyDescent="0.25">
      <c r="B5" s="11" t="s">
        <v>7</v>
      </c>
      <c r="C5" s="12">
        <v>369</v>
      </c>
      <c r="D5" s="12">
        <v>275</v>
      </c>
      <c r="E5" s="12">
        <v>97</v>
      </c>
      <c r="F5" s="12">
        <v>285</v>
      </c>
      <c r="G5" s="12">
        <v>227</v>
      </c>
      <c r="H5" s="13">
        <f>SUM(C5:G5)</f>
        <v>1253</v>
      </c>
      <c r="I5" s="20" t="s">
        <v>5</v>
      </c>
      <c r="J5" s="19" t="s">
        <v>63</v>
      </c>
      <c r="K5" s="4"/>
    </row>
    <row r="6" spans="2:11" ht="25.5" customHeight="1" x14ac:dyDescent="0.25">
      <c r="B6" s="51" t="s">
        <v>103</v>
      </c>
      <c r="C6" s="15">
        <v>-0.21153846153846154</v>
      </c>
      <c r="D6" s="15">
        <v>-0.15902140672782875</v>
      </c>
      <c r="E6" s="15">
        <v>-0.18487394957983194</v>
      </c>
      <c r="F6" s="15">
        <v>1.7857142857142856E-2</v>
      </c>
      <c r="G6" s="15">
        <v>-8.8353413654618476E-2</v>
      </c>
      <c r="H6" s="16">
        <v>-0.13167013167013167</v>
      </c>
      <c r="I6" s="20" t="s">
        <v>5</v>
      </c>
      <c r="J6" s="14" t="s">
        <v>64</v>
      </c>
      <c r="K6" s="4"/>
    </row>
    <row r="7" spans="2:11" ht="59.25" customHeight="1" x14ac:dyDescent="0.25">
      <c r="B7" s="11" t="s">
        <v>9</v>
      </c>
      <c r="C7" s="12">
        <v>191</v>
      </c>
      <c r="D7" s="12">
        <v>123</v>
      </c>
      <c r="E7" s="12">
        <v>42</v>
      </c>
      <c r="F7" s="12">
        <v>121</v>
      </c>
      <c r="G7" s="12">
        <v>83</v>
      </c>
      <c r="H7" s="13">
        <f>SUM(C7:G7)</f>
        <v>560</v>
      </c>
      <c r="I7" s="20" t="s">
        <v>5</v>
      </c>
      <c r="J7" s="19" t="s">
        <v>63</v>
      </c>
      <c r="K7" s="10"/>
    </row>
    <row r="8" spans="2:11" ht="25.5" customHeight="1" x14ac:dyDescent="0.25">
      <c r="B8" s="51" t="s">
        <v>103</v>
      </c>
      <c r="C8" s="61">
        <v>-0.11695906432748537</v>
      </c>
      <c r="D8" s="61">
        <v>7.5187969924812026E-2</v>
      </c>
      <c r="E8" s="61">
        <v>0.23636363636363636</v>
      </c>
      <c r="F8" s="61">
        <v>0.15384615384615385</v>
      </c>
      <c r="G8" s="61">
        <v>0.20952380952380953</v>
      </c>
      <c r="H8" s="62">
        <v>7.7429983525535415E-2</v>
      </c>
      <c r="I8" s="20" t="s">
        <v>5</v>
      </c>
      <c r="J8" s="14" t="s">
        <v>64</v>
      </c>
      <c r="K8" s="4"/>
    </row>
    <row r="9" spans="2:11" ht="10.5" customHeight="1" x14ac:dyDescent="0.25">
      <c r="B9" s="67"/>
      <c r="C9" s="68"/>
      <c r="D9" s="68"/>
      <c r="E9" s="68"/>
      <c r="F9" s="68"/>
      <c r="G9" s="68"/>
      <c r="H9" s="68"/>
      <c r="I9" s="68"/>
      <c r="J9" s="68"/>
      <c r="K9" s="68"/>
    </row>
    <row r="10" spans="2:11" ht="59.25" customHeight="1" x14ac:dyDescent="0.25">
      <c r="B10" s="11" t="s">
        <v>10</v>
      </c>
      <c r="C10" s="12">
        <v>66732</v>
      </c>
      <c r="D10" s="12">
        <v>37962</v>
      </c>
      <c r="E10" s="12">
        <v>10283</v>
      </c>
      <c r="F10" s="12">
        <v>27951</v>
      </c>
      <c r="G10" s="12">
        <v>27984</v>
      </c>
      <c r="H10" s="13">
        <v>170912</v>
      </c>
      <c r="I10" s="20" t="s">
        <v>11</v>
      </c>
      <c r="J10" s="19" t="s">
        <v>65</v>
      </c>
      <c r="K10" s="10"/>
    </row>
    <row r="11" spans="2:11" ht="25.5" customHeight="1" x14ac:dyDescent="0.25">
      <c r="B11" s="9" t="s">
        <v>103</v>
      </c>
      <c r="C11" s="15">
        <v>9.8362640355921429E-3</v>
      </c>
      <c r="D11" s="15">
        <v>-4.3826507480731448E-2</v>
      </c>
      <c r="E11" s="15">
        <v>-6.0655887457750982E-2</v>
      </c>
      <c r="F11" s="15">
        <v>-2.5282466173803878E-2</v>
      </c>
      <c r="G11" s="15">
        <v>-3.9043988874008451E-2</v>
      </c>
      <c r="H11" s="16">
        <v>-2.0718738540520719E-2</v>
      </c>
      <c r="I11" s="20" t="s">
        <v>11</v>
      </c>
      <c r="J11" s="14" t="s">
        <v>66</v>
      </c>
      <c r="K11" s="4"/>
    </row>
    <row r="12" spans="2:11" ht="36.75" customHeight="1" x14ac:dyDescent="0.25">
      <c r="B12" s="11" t="s">
        <v>12</v>
      </c>
      <c r="C12" s="12">
        <v>56617</v>
      </c>
      <c r="D12" s="12">
        <v>35326</v>
      </c>
      <c r="E12" s="12">
        <v>10451</v>
      </c>
      <c r="F12" s="12">
        <v>22310</v>
      </c>
      <c r="G12" s="12">
        <v>27037</v>
      </c>
      <c r="H12" s="13">
        <v>151741</v>
      </c>
      <c r="I12" s="20" t="s">
        <v>11</v>
      </c>
      <c r="J12" s="19" t="s">
        <v>65</v>
      </c>
    </row>
    <row r="13" spans="2:11" ht="25.5" customHeight="1" x14ac:dyDescent="0.25">
      <c r="B13" s="9" t="str">
        <f>B11</f>
        <v>Evolution annuelle (en %)</v>
      </c>
      <c r="C13" s="15">
        <v>3.9855272099472878E-2</v>
      </c>
      <c r="D13" s="15">
        <v>4.3049486240699188E-2</v>
      </c>
      <c r="E13" s="15">
        <v>7.4100719424460434E-2</v>
      </c>
      <c r="F13" s="15">
        <v>4.6386192017259978E-2</v>
      </c>
      <c r="G13" s="15">
        <v>4.794573643410853E-2</v>
      </c>
      <c r="H13" s="16">
        <v>4.5292974939035315E-2</v>
      </c>
      <c r="I13" s="20" t="s">
        <v>11</v>
      </c>
      <c r="J13" s="14" t="s">
        <v>66</v>
      </c>
      <c r="K13" s="4"/>
    </row>
    <row r="14" spans="2:11" ht="36.75" customHeight="1" x14ac:dyDescent="0.25">
      <c r="B14" s="11" t="s">
        <v>13</v>
      </c>
      <c r="C14" s="12">
        <v>66152</v>
      </c>
      <c r="D14" s="12">
        <v>41468</v>
      </c>
      <c r="E14" s="12">
        <v>11122</v>
      </c>
      <c r="F14" s="12">
        <v>28531</v>
      </c>
      <c r="G14" s="12">
        <v>30664</v>
      </c>
      <c r="H14" s="13">
        <v>177937</v>
      </c>
      <c r="I14" s="20" t="s">
        <v>11</v>
      </c>
      <c r="J14" s="19" t="s">
        <v>65</v>
      </c>
    </row>
    <row r="15" spans="2:11" ht="25.5" customHeight="1" x14ac:dyDescent="0.25">
      <c r="B15" s="9" t="str">
        <f>B13</f>
        <v>Evolution annuelle (en %)</v>
      </c>
      <c r="C15" s="15">
        <v>0.15347863993025285</v>
      </c>
      <c r="D15" s="15">
        <v>0.11368336242782329</v>
      </c>
      <c r="E15" s="15">
        <v>0.13570918002654958</v>
      </c>
      <c r="F15" s="15">
        <v>0.12128119473373944</v>
      </c>
      <c r="G15" s="15">
        <v>0.14281454979129399</v>
      </c>
      <c r="H15" s="16">
        <v>0.1358526698796719</v>
      </c>
      <c r="I15" s="20" t="s">
        <v>11</v>
      </c>
      <c r="J15" s="14" t="s">
        <v>66</v>
      </c>
      <c r="K15" s="4"/>
    </row>
    <row r="16" spans="2:11" ht="36.75" customHeight="1" x14ac:dyDescent="0.25">
      <c r="B16" s="17" t="s">
        <v>14</v>
      </c>
      <c r="C16" s="21">
        <v>3606</v>
      </c>
      <c r="D16" s="21">
        <v>2738</v>
      </c>
      <c r="E16" s="21">
        <v>740</v>
      </c>
      <c r="F16" s="21">
        <v>2147</v>
      </c>
      <c r="G16" s="21">
        <v>2188</v>
      </c>
      <c r="H16" s="22">
        <v>11419</v>
      </c>
      <c r="I16" s="20" t="s">
        <v>11</v>
      </c>
      <c r="J16" s="19" t="s">
        <v>65</v>
      </c>
    </row>
    <row r="17" spans="2:11" ht="25.5" customHeight="1" x14ac:dyDescent="0.25">
      <c r="B17" s="9" t="str">
        <f>B15</f>
        <v>Evolution annuelle (en %)</v>
      </c>
      <c r="C17" s="15">
        <v>-5.4783748361730014E-2</v>
      </c>
      <c r="D17" s="15">
        <v>-7.2493224932249328E-2</v>
      </c>
      <c r="E17" s="15">
        <v>-7.1518193224592227E-2</v>
      </c>
      <c r="F17" s="15">
        <v>-7.6161790017211697E-2</v>
      </c>
      <c r="G17" s="15">
        <v>-7.0912951167728236E-2</v>
      </c>
      <c r="H17" s="16">
        <v>-6.7303765416972958E-2</v>
      </c>
      <c r="I17" s="20" t="s">
        <v>11</v>
      </c>
      <c r="J17" s="14" t="s">
        <v>66</v>
      </c>
      <c r="K17" s="4"/>
    </row>
    <row r="18" spans="2:11" ht="36.75" customHeight="1" x14ac:dyDescent="0.25">
      <c r="B18" s="17" t="s">
        <v>15</v>
      </c>
      <c r="C18" s="21">
        <v>22159</v>
      </c>
      <c r="D18" s="21">
        <v>15261</v>
      </c>
      <c r="E18" s="21">
        <v>3677</v>
      </c>
      <c r="F18" s="21">
        <v>12390</v>
      </c>
      <c r="G18" s="21">
        <v>8358</v>
      </c>
      <c r="H18" s="22">
        <v>61845</v>
      </c>
      <c r="I18" s="20" t="s">
        <v>11</v>
      </c>
      <c r="J18" s="19" t="s">
        <v>65</v>
      </c>
    </row>
    <row r="19" spans="2:11" ht="25.5" customHeight="1" x14ac:dyDescent="0.25">
      <c r="B19" s="9" t="str">
        <f>B17</f>
        <v>Evolution annuelle (en %)</v>
      </c>
      <c r="C19" s="15">
        <v>-3.5474884652215551E-2</v>
      </c>
      <c r="D19" s="15">
        <v>-7.0641252055295048E-2</v>
      </c>
      <c r="E19" s="15">
        <v>-9.0976514215080351E-2</v>
      </c>
      <c r="F19" s="15">
        <v>-3.6247666459240824E-2</v>
      </c>
      <c r="G19" s="15">
        <v>-8.7654186224211325E-2</v>
      </c>
      <c r="H19" s="16">
        <v>-5.5181264035931987E-2</v>
      </c>
      <c r="I19" s="20" t="s">
        <v>11</v>
      </c>
      <c r="J19" s="14" t="s">
        <v>66</v>
      </c>
      <c r="K19" s="4"/>
    </row>
    <row r="20" spans="2:11" s="65" customFormat="1" ht="25.5" customHeight="1" x14ac:dyDescent="0.25">
      <c r="B20" s="58" t="s">
        <v>109</v>
      </c>
      <c r="C20" s="59">
        <f>C18/C10</f>
        <v>0.33205958161002219</v>
      </c>
      <c r="D20" s="59">
        <f t="shared" ref="D20:H20" si="0">D18/D10</f>
        <v>0.40200727042832307</v>
      </c>
      <c r="E20" s="59">
        <f t="shared" si="0"/>
        <v>0.35758047262472042</v>
      </c>
      <c r="F20" s="59">
        <f t="shared" si="0"/>
        <v>0.44327573253193087</v>
      </c>
      <c r="G20" s="59">
        <f t="shared" si="0"/>
        <v>0.29867066895368782</v>
      </c>
      <c r="H20" s="26">
        <f t="shared" si="0"/>
        <v>0.36185288335517696</v>
      </c>
      <c r="I20" s="48" t="s">
        <v>11</v>
      </c>
      <c r="J20" s="52" t="s">
        <v>65</v>
      </c>
      <c r="K20" s="4"/>
    </row>
    <row r="21" spans="2:11" ht="36.75" customHeight="1" x14ac:dyDescent="0.25">
      <c r="B21" s="17" t="s">
        <v>16</v>
      </c>
      <c r="C21" s="21">
        <v>6382</v>
      </c>
      <c r="D21" s="21">
        <v>4150</v>
      </c>
      <c r="E21" s="21">
        <v>1280</v>
      </c>
      <c r="F21" s="21">
        <v>3083</v>
      </c>
      <c r="G21" s="21">
        <v>3408</v>
      </c>
      <c r="H21" s="22">
        <v>18303</v>
      </c>
      <c r="I21" s="20" t="s">
        <v>11</v>
      </c>
      <c r="J21" s="19" t="s">
        <v>65</v>
      </c>
    </row>
    <row r="22" spans="2:11" ht="25.5" customHeight="1" x14ac:dyDescent="0.25">
      <c r="B22" s="9" t="str">
        <f>B19</f>
        <v>Evolution annuelle (en %)</v>
      </c>
      <c r="C22" s="15">
        <v>-8.0668395275136848E-2</v>
      </c>
      <c r="D22" s="15">
        <v>-5.3375912408759121E-2</v>
      </c>
      <c r="E22" s="15">
        <v>-4.0479760119940027E-2</v>
      </c>
      <c r="F22" s="15">
        <v>-1.5015974440894569E-2</v>
      </c>
      <c r="G22" s="15">
        <v>-4.9902425425146363E-2</v>
      </c>
      <c r="H22" s="16">
        <v>-5.5426536615575166E-2</v>
      </c>
      <c r="I22" s="20" t="s">
        <v>11</v>
      </c>
      <c r="J22" s="14" t="s">
        <v>66</v>
      </c>
      <c r="K22" s="4"/>
    </row>
    <row r="23" spans="2:11" ht="36.75" customHeight="1" x14ac:dyDescent="0.25">
      <c r="B23" s="17" t="s">
        <v>17</v>
      </c>
      <c r="C23" s="21">
        <v>15695</v>
      </c>
      <c r="D23" s="21">
        <v>11702</v>
      </c>
      <c r="E23" s="21">
        <v>2762</v>
      </c>
      <c r="F23" s="21">
        <v>8921</v>
      </c>
      <c r="G23" s="21">
        <v>4895</v>
      </c>
      <c r="H23" s="22">
        <v>43975</v>
      </c>
      <c r="I23" s="20" t="s">
        <v>11</v>
      </c>
      <c r="J23" s="19" t="s">
        <v>65</v>
      </c>
    </row>
    <row r="24" spans="2:11" ht="25.5" customHeight="1" x14ac:dyDescent="0.25">
      <c r="B24" s="9" t="str">
        <f>B22</f>
        <v>Evolution annuelle (en %)</v>
      </c>
      <c r="C24" s="15">
        <v>0.12743337403922131</v>
      </c>
      <c r="D24" s="15">
        <v>7.4958662502296533E-2</v>
      </c>
      <c r="E24" s="15">
        <v>0.11281224818694602</v>
      </c>
      <c r="F24" s="15">
        <v>0.11165109034267913</v>
      </c>
      <c r="G24" s="15">
        <v>5.90653396797923E-2</v>
      </c>
      <c r="H24" s="16">
        <v>0.10113681891025642</v>
      </c>
      <c r="I24" s="20" t="s">
        <v>11</v>
      </c>
      <c r="J24" s="14" t="s">
        <v>66</v>
      </c>
      <c r="K24" s="4"/>
    </row>
    <row r="25" spans="2:11" ht="10.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</row>
    <row r="26" spans="2:11" ht="36.75" customHeight="1" x14ac:dyDescent="0.25">
      <c r="B26" s="17" t="s">
        <v>19</v>
      </c>
      <c r="H26" s="50"/>
      <c r="I26" s="20" t="s">
        <v>18</v>
      </c>
      <c r="J26" s="19" t="s">
        <v>8</v>
      </c>
    </row>
    <row r="27" spans="2:11" ht="36.75" customHeight="1" x14ac:dyDescent="0.25">
      <c r="B27" s="17" t="s">
        <v>37</v>
      </c>
      <c r="H27" s="50"/>
      <c r="I27" s="20" t="s">
        <v>18</v>
      </c>
      <c r="J27" s="19" t="s">
        <v>8</v>
      </c>
    </row>
    <row r="28" spans="2:11" ht="36.75" customHeight="1" x14ac:dyDescent="0.25">
      <c r="B28" s="17" t="s">
        <v>38</v>
      </c>
      <c r="H28" s="50"/>
      <c r="I28" s="20" t="s">
        <v>18</v>
      </c>
      <c r="J28" s="19" t="s">
        <v>8</v>
      </c>
    </row>
    <row r="29" spans="2:11" ht="36.75" customHeight="1" x14ac:dyDescent="0.25">
      <c r="B29" s="17" t="s">
        <v>39</v>
      </c>
      <c r="H29" s="50"/>
      <c r="I29" s="20" t="s">
        <v>18</v>
      </c>
      <c r="J29" s="19" t="s">
        <v>8</v>
      </c>
    </row>
    <row r="30" spans="2:11" ht="36.75" customHeight="1" x14ac:dyDescent="0.25">
      <c r="B30" s="17" t="s">
        <v>40</v>
      </c>
      <c r="H30" s="50"/>
      <c r="I30" s="20" t="s">
        <v>18</v>
      </c>
      <c r="J30" s="19" t="s">
        <v>8</v>
      </c>
    </row>
    <row r="31" spans="2:11" ht="10.5" customHeight="1" x14ac:dyDescent="0.25">
      <c r="B31" s="67"/>
      <c r="C31" s="68"/>
      <c r="D31" s="68"/>
      <c r="E31" s="68"/>
      <c r="F31" s="68"/>
      <c r="G31" s="68"/>
      <c r="H31" s="68"/>
      <c r="I31" s="68"/>
      <c r="J31" s="68"/>
      <c r="K31" s="68"/>
    </row>
    <row r="32" spans="2:11" ht="36.75" customHeight="1" x14ac:dyDescent="0.25">
      <c r="B32" s="23" t="s">
        <v>61</v>
      </c>
      <c r="H32" s="50"/>
      <c r="I32" s="20" t="s">
        <v>20</v>
      </c>
    </row>
    <row r="33" spans="2:11" ht="36.75" customHeight="1" x14ac:dyDescent="0.25">
      <c r="B33" s="23" t="s">
        <v>62</v>
      </c>
      <c r="H33" s="50"/>
      <c r="I33" s="20" t="s">
        <v>20</v>
      </c>
    </row>
    <row r="34" spans="2:11" ht="36.75" customHeight="1" x14ac:dyDescent="0.25">
      <c r="B34" s="23" t="s">
        <v>36</v>
      </c>
      <c r="H34" s="50"/>
      <c r="I34" s="20" t="s">
        <v>20</v>
      </c>
    </row>
    <row r="35" spans="2:11" ht="36.75" customHeight="1" x14ac:dyDescent="0.25">
      <c r="B35" s="23" t="s">
        <v>60</v>
      </c>
      <c r="H35" s="50"/>
      <c r="I35" s="20" t="s">
        <v>20</v>
      </c>
    </row>
    <row r="36" spans="2:11" ht="36.75" customHeight="1" x14ac:dyDescent="0.25">
      <c r="B36" s="23" t="s">
        <v>35</v>
      </c>
      <c r="H36" s="50"/>
      <c r="I36" s="20" t="s">
        <v>20</v>
      </c>
    </row>
    <row r="37" spans="2:11" ht="36.75" customHeight="1" x14ac:dyDescent="0.25">
      <c r="B37" s="23" t="s">
        <v>21</v>
      </c>
      <c r="H37" s="50"/>
      <c r="I37" s="20" t="s">
        <v>20</v>
      </c>
    </row>
    <row r="38" spans="2:11" ht="36.75" customHeight="1" x14ac:dyDescent="0.25">
      <c r="B38" s="23" t="s">
        <v>22</v>
      </c>
      <c r="H38" s="50"/>
      <c r="I38" s="20" t="s">
        <v>20</v>
      </c>
    </row>
    <row r="39" spans="2:11" ht="10.5" customHeight="1" x14ac:dyDescent="0.25">
      <c r="B39" s="67"/>
      <c r="C39" s="68"/>
      <c r="D39" s="68"/>
      <c r="E39" s="68"/>
      <c r="F39" s="68"/>
      <c r="G39" s="68"/>
      <c r="H39" s="68"/>
      <c r="I39" s="68"/>
      <c r="J39" s="68"/>
      <c r="K39" s="68"/>
    </row>
    <row r="40" spans="2:11" ht="36.75" customHeight="1" x14ac:dyDescent="0.25">
      <c r="B40" s="23" t="s">
        <v>67</v>
      </c>
      <c r="C40" s="21">
        <v>23286</v>
      </c>
      <c r="D40" s="21">
        <v>13132</v>
      </c>
      <c r="E40" s="21">
        <v>10320</v>
      </c>
      <c r="F40" s="21">
        <v>10784</v>
      </c>
      <c r="G40" s="21">
        <v>11628</v>
      </c>
      <c r="H40" s="22">
        <f>SUM(C40:G40)</f>
        <v>69150</v>
      </c>
      <c r="I40" s="20" t="s">
        <v>69</v>
      </c>
      <c r="J40" s="19" t="s">
        <v>68</v>
      </c>
    </row>
    <row r="41" spans="2:11" ht="36.75" customHeight="1" x14ac:dyDescent="0.25">
      <c r="B41" s="27" t="s">
        <v>70</v>
      </c>
      <c r="C41" s="25">
        <f>C40/$H$40</f>
        <v>0.33674620390455534</v>
      </c>
      <c r="D41" s="25">
        <f t="shared" ref="D41:H41" si="1">D40/$H$40</f>
        <v>0.18990600144613159</v>
      </c>
      <c r="E41" s="25">
        <f t="shared" si="1"/>
        <v>0.14924078091106291</v>
      </c>
      <c r="F41" s="25">
        <f t="shared" si="1"/>
        <v>0.15595083152566883</v>
      </c>
      <c r="G41" s="25">
        <f t="shared" si="1"/>
        <v>0.16815618221258136</v>
      </c>
      <c r="H41" s="26">
        <f t="shared" si="1"/>
        <v>1</v>
      </c>
      <c r="I41" s="20" t="s">
        <v>69</v>
      </c>
      <c r="J41" s="19" t="s">
        <v>68</v>
      </c>
    </row>
    <row r="42" spans="2:11" ht="36.75" customHeight="1" x14ac:dyDescent="0.25">
      <c r="B42" s="23" t="s">
        <v>76</v>
      </c>
      <c r="C42" s="21">
        <v>1350384</v>
      </c>
      <c r="D42" s="21">
        <v>1039457</v>
      </c>
      <c r="E42" s="21">
        <v>558214</v>
      </c>
      <c r="F42" s="21">
        <v>782344</v>
      </c>
      <c r="G42" s="21">
        <v>913045</v>
      </c>
      <c r="H42" s="22">
        <f>SUM(C42:G42)</f>
        <v>4643444</v>
      </c>
      <c r="I42" s="20" t="s">
        <v>69</v>
      </c>
      <c r="J42" s="19" t="s">
        <v>68</v>
      </c>
    </row>
    <row r="43" spans="2:11" ht="36.75" customHeight="1" x14ac:dyDescent="0.25">
      <c r="B43" s="27" t="s">
        <v>77</v>
      </c>
      <c r="C43" s="25">
        <f>C42/$H$42</f>
        <v>0.29081517942285939</v>
      </c>
      <c r="D43" s="25">
        <f t="shared" ref="D43:H43" si="2">D42/$H$42</f>
        <v>0.22385475091333071</v>
      </c>
      <c r="E43" s="25">
        <f t="shared" si="2"/>
        <v>0.12021551245153382</v>
      </c>
      <c r="F43" s="25">
        <f t="shared" si="2"/>
        <v>0.16848356521581825</v>
      </c>
      <c r="G43" s="25">
        <f t="shared" si="2"/>
        <v>0.19663099199645781</v>
      </c>
      <c r="H43" s="26">
        <f t="shared" si="2"/>
        <v>1</v>
      </c>
      <c r="I43" s="20" t="s">
        <v>69</v>
      </c>
      <c r="J43" s="19" t="s">
        <v>68</v>
      </c>
    </row>
    <row r="44" spans="2:11" ht="36.75" customHeight="1" x14ac:dyDescent="0.25">
      <c r="B44" s="23" t="s">
        <v>78</v>
      </c>
      <c r="C44" s="31">
        <v>3.4</v>
      </c>
      <c r="D44" s="31">
        <v>3.56</v>
      </c>
      <c r="E44" s="31">
        <v>3.4</v>
      </c>
      <c r="F44" s="31">
        <v>3.8</v>
      </c>
      <c r="G44" s="31">
        <v>4</v>
      </c>
      <c r="H44" s="32">
        <v>3.62</v>
      </c>
      <c r="I44" s="20" t="s">
        <v>69</v>
      </c>
      <c r="J44" s="19" t="s">
        <v>68</v>
      </c>
    </row>
    <row r="45" spans="2:11" ht="10.5" customHeight="1" x14ac:dyDescent="0.25">
      <c r="B45" s="67"/>
      <c r="C45" s="68"/>
      <c r="D45" s="68"/>
      <c r="E45" s="68"/>
      <c r="F45" s="68"/>
      <c r="G45" s="68"/>
      <c r="H45" s="68"/>
      <c r="I45" s="68"/>
      <c r="J45" s="68"/>
      <c r="K45" s="68"/>
    </row>
    <row r="46" spans="2:11" ht="36.75" customHeight="1" x14ac:dyDescent="0.25">
      <c r="B46" s="41" t="s">
        <v>79</v>
      </c>
      <c r="C46" s="42">
        <v>20550.6910903934</v>
      </c>
      <c r="D46" s="42">
        <v>11729.769724019199</v>
      </c>
      <c r="E46" s="42">
        <v>5392.9914179584403</v>
      </c>
      <c r="F46" s="42">
        <v>9131.5419752694597</v>
      </c>
      <c r="G46" s="42">
        <v>11668.5290783249</v>
      </c>
      <c r="H46" s="40">
        <v>58473.523285965399</v>
      </c>
      <c r="I46" s="35" t="s">
        <v>31</v>
      </c>
      <c r="J46" s="37" t="s">
        <v>80</v>
      </c>
    </row>
    <row r="47" spans="2:11" s="34" customFormat="1" ht="36.75" customHeight="1" x14ac:dyDescent="0.25">
      <c r="B47" s="36" t="s">
        <v>102</v>
      </c>
      <c r="C47" s="38">
        <v>3.5007124563406597E-3</v>
      </c>
      <c r="D47" s="38">
        <v>2.9017433460759644E-2</v>
      </c>
      <c r="E47" s="38">
        <v>1.5820572227997789E-2</v>
      </c>
      <c r="F47" s="38">
        <v>2.3371284911964555E-2</v>
      </c>
      <c r="G47" s="38">
        <v>1.908550902400875E-2</v>
      </c>
      <c r="H47" s="39">
        <v>1.5870800659579548E-2</v>
      </c>
      <c r="I47" s="35" t="s">
        <v>31</v>
      </c>
      <c r="J47" s="37" t="s">
        <v>81</v>
      </c>
    </row>
    <row r="48" spans="2:11" s="34" customFormat="1" ht="36.75" customHeight="1" x14ac:dyDescent="0.25">
      <c r="B48" s="56" t="s">
        <v>24</v>
      </c>
      <c r="C48" s="57">
        <v>26907</v>
      </c>
      <c r="D48" s="57">
        <v>13478</v>
      </c>
      <c r="E48" s="57">
        <v>4296</v>
      </c>
      <c r="F48" s="57">
        <v>8048</v>
      </c>
      <c r="G48" s="57">
        <v>10052</v>
      </c>
      <c r="H48" s="55">
        <v>62781</v>
      </c>
      <c r="I48" s="48" t="s">
        <v>31</v>
      </c>
      <c r="J48" s="52" t="s">
        <v>65</v>
      </c>
    </row>
    <row r="49" spans="2:11" s="43" customFormat="1" ht="36.75" customHeight="1" x14ac:dyDescent="0.25">
      <c r="B49" s="51" t="s">
        <v>102</v>
      </c>
      <c r="C49" s="53">
        <v>0.18559153998678124</v>
      </c>
      <c r="D49" s="53">
        <v>0.58155362590941095</v>
      </c>
      <c r="E49" s="53">
        <v>0.1837971893083494</v>
      </c>
      <c r="F49" s="53">
        <v>0.56150562669771054</v>
      </c>
      <c r="G49" s="53">
        <v>0.46062191223481547</v>
      </c>
      <c r="H49" s="54">
        <v>0.33912802354848343</v>
      </c>
      <c r="I49" s="48" t="s">
        <v>31</v>
      </c>
      <c r="J49" s="52" t="s">
        <v>82</v>
      </c>
    </row>
    <row r="50" spans="2:11" s="43" customFormat="1" ht="36.75" customHeight="1" x14ac:dyDescent="0.25">
      <c r="B50" s="23" t="s">
        <v>23</v>
      </c>
      <c r="C50" s="18"/>
      <c r="D50" s="18"/>
      <c r="E50" s="18"/>
      <c r="F50" s="18"/>
      <c r="G50" s="18"/>
      <c r="H50" s="54"/>
      <c r="I50" s="20" t="s">
        <v>31</v>
      </c>
      <c r="J50" s="18"/>
    </row>
    <row r="51" spans="2:11" ht="10.5" customHeight="1" x14ac:dyDescent="0.25">
      <c r="B51" s="67"/>
      <c r="C51" s="68"/>
      <c r="D51" s="68"/>
      <c r="E51" s="68"/>
      <c r="F51" s="68"/>
      <c r="G51" s="68"/>
      <c r="H51" s="68"/>
      <c r="I51" s="68"/>
      <c r="J51" s="68"/>
      <c r="K51" s="68"/>
    </row>
    <row r="52" spans="2:11" ht="36.75" customHeight="1" x14ac:dyDescent="0.25">
      <c r="B52" s="23" t="s">
        <v>25</v>
      </c>
      <c r="H52" s="50"/>
      <c r="I52" s="20" t="s">
        <v>31</v>
      </c>
    </row>
    <row r="53" spans="2:11" s="43" customFormat="1" ht="36.75" customHeight="1" x14ac:dyDescent="0.25">
      <c r="B53" s="56" t="s">
        <v>94</v>
      </c>
      <c r="C53" s="57">
        <v>6614</v>
      </c>
      <c r="D53" s="57">
        <v>1169</v>
      </c>
      <c r="E53" s="57">
        <v>665</v>
      </c>
      <c r="F53" s="57">
        <v>1587</v>
      </c>
      <c r="G53" s="57">
        <v>634</v>
      </c>
      <c r="H53" s="55">
        <v>10669</v>
      </c>
      <c r="I53" s="48" t="s">
        <v>31</v>
      </c>
      <c r="J53" s="52" t="s">
        <v>95</v>
      </c>
    </row>
    <row r="54" spans="2:11" s="43" customFormat="1" ht="36.75" customHeight="1" x14ac:dyDescent="0.25">
      <c r="B54" s="51" t="s">
        <v>102</v>
      </c>
      <c r="C54" s="53">
        <v>2.0206694431590313E-2</v>
      </c>
      <c r="D54" s="53">
        <v>-5.113636363636364E-2</v>
      </c>
      <c r="E54" s="53">
        <v>1.5060240963855422E-3</v>
      </c>
      <c r="F54" s="53">
        <v>-8.4246970571263707E-2</v>
      </c>
      <c r="G54" s="53">
        <v>0.15272727272727274</v>
      </c>
      <c r="H54" s="54">
        <v>6.565372350403302E-4</v>
      </c>
      <c r="I54" s="48" t="s">
        <v>31</v>
      </c>
      <c r="J54" s="52" t="s">
        <v>97</v>
      </c>
    </row>
    <row r="55" spans="2:11" s="43" customFormat="1" ht="36.75" customHeight="1" x14ac:dyDescent="0.25">
      <c r="B55" s="56" t="s">
        <v>98</v>
      </c>
      <c r="C55" s="57">
        <v>4342</v>
      </c>
      <c r="D55" s="57">
        <v>777</v>
      </c>
      <c r="E55" s="57">
        <v>565</v>
      </c>
      <c r="F55" s="57">
        <v>1322</v>
      </c>
      <c r="G55" s="57">
        <v>330</v>
      </c>
      <c r="H55" s="55">
        <v>7336</v>
      </c>
      <c r="I55" s="48" t="s">
        <v>31</v>
      </c>
      <c r="J55" s="52" t="s">
        <v>95</v>
      </c>
    </row>
    <row r="56" spans="2:11" s="43" customFormat="1" ht="36.75" customHeight="1" x14ac:dyDescent="0.25">
      <c r="B56" s="51" t="s">
        <v>102</v>
      </c>
      <c r="C56" s="53">
        <v>-1.7424756732292372E-2</v>
      </c>
      <c r="D56" s="53">
        <v>3.1872509960159362E-2</v>
      </c>
      <c r="E56" s="53">
        <v>-2.7538726333907058E-2</v>
      </c>
      <c r="F56" s="53">
        <v>-8.5121107266435986E-2</v>
      </c>
      <c r="G56" s="53">
        <v>0.22222222222222221</v>
      </c>
      <c r="H56" s="54">
        <v>-1.7675415104445636E-2</v>
      </c>
      <c r="I56" s="48" t="s">
        <v>31</v>
      </c>
      <c r="J56" s="52" t="s">
        <v>97</v>
      </c>
    </row>
    <row r="57" spans="2:11" s="43" customFormat="1" ht="36.75" customHeight="1" x14ac:dyDescent="0.25">
      <c r="B57" s="58" t="s">
        <v>99</v>
      </c>
      <c r="C57" s="59">
        <f>C55/C53</f>
        <v>0.65648624130631994</v>
      </c>
      <c r="D57" s="59">
        <f t="shared" ref="D57:H57" si="3">D55/D53</f>
        <v>0.66467065868263475</v>
      </c>
      <c r="E57" s="59">
        <f t="shared" si="3"/>
        <v>0.84962406015037595</v>
      </c>
      <c r="F57" s="59">
        <f t="shared" si="3"/>
        <v>0.83301827347195967</v>
      </c>
      <c r="G57" s="59">
        <f t="shared" si="3"/>
        <v>0.52050473186119872</v>
      </c>
      <c r="H57" s="26">
        <f t="shared" si="3"/>
        <v>0.68759958759021467</v>
      </c>
      <c r="I57" s="48" t="s">
        <v>31</v>
      </c>
      <c r="J57" s="52" t="s">
        <v>95</v>
      </c>
    </row>
    <row r="58" spans="2:11" s="43" customFormat="1" ht="36.75" customHeight="1" x14ac:dyDescent="0.25">
      <c r="B58" s="56" t="s">
        <v>100</v>
      </c>
      <c r="C58" s="57">
        <v>2219</v>
      </c>
      <c r="D58" s="57">
        <v>386</v>
      </c>
      <c r="E58" s="57">
        <v>100</v>
      </c>
      <c r="F58" s="57">
        <v>260</v>
      </c>
      <c r="G58" s="57">
        <v>304</v>
      </c>
      <c r="H58" s="55">
        <v>3269</v>
      </c>
      <c r="I58" s="48" t="s">
        <v>31</v>
      </c>
      <c r="J58" s="52" t="s">
        <v>95</v>
      </c>
    </row>
    <row r="59" spans="2:11" s="43" customFormat="1" ht="36.75" customHeight="1" x14ac:dyDescent="0.25">
      <c r="B59" s="51" t="s">
        <v>102</v>
      </c>
      <c r="C59" s="53">
        <v>0.1184475806451613</v>
      </c>
      <c r="D59" s="53">
        <v>-0.19246861924686193</v>
      </c>
      <c r="E59" s="53">
        <v>0.20481927710843373</v>
      </c>
      <c r="F59" s="53">
        <v>-7.8014184397163122E-2</v>
      </c>
      <c r="G59" s="53">
        <v>8.5714285714285715E-2</v>
      </c>
      <c r="H59" s="54">
        <v>5.2140328290955905E-2</v>
      </c>
      <c r="I59" s="48" t="s">
        <v>31</v>
      </c>
      <c r="J59" s="52" t="s">
        <v>97</v>
      </c>
    </row>
    <row r="60" spans="2:11" s="43" customFormat="1" ht="36.75" customHeight="1" x14ac:dyDescent="0.25">
      <c r="B60" s="58" t="s">
        <v>99</v>
      </c>
      <c r="C60" s="59">
        <f>C58/C53</f>
        <v>0.33550045358330816</v>
      </c>
      <c r="D60" s="59">
        <f t="shared" ref="D60:H60" si="4">D58/D53</f>
        <v>0.33019674935842602</v>
      </c>
      <c r="E60" s="59">
        <f t="shared" si="4"/>
        <v>0.15037593984962405</v>
      </c>
      <c r="F60" s="59">
        <f t="shared" si="4"/>
        <v>0.16383112791430371</v>
      </c>
      <c r="G60" s="59">
        <f t="shared" si="4"/>
        <v>0.47949526813880128</v>
      </c>
      <c r="H60" s="26">
        <f t="shared" si="4"/>
        <v>0.30640172462273879</v>
      </c>
      <c r="I60" s="48" t="s">
        <v>31</v>
      </c>
      <c r="J60" s="52" t="s">
        <v>95</v>
      </c>
    </row>
    <row r="61" spans="2:11" ht="36.75" customHeight="1" x14ac:dyDescent="0.25">
      <c r="B61" s="23" t="s">
        <v>26</v>
      </c>
      <c r="C61" s="60"/>
      <c r="D61" s="60"/>
      <c r="E61" s="60"/>
      <c r="F61" s="60"/>
      <c r="G61" s="60"/>
      <c r="H61" s="50"/>
      <c r="I61" s="20" t="s">
        <v>31</v>
      </c>
    </row>
    <row r="62" spans="2:11" ht="36.75" customHeight="1" x14ac:dyDescent="0.25">
      <c r="B62" s="23" t="s">
        <v>27</v>
      </c>
      <c r="H62" s="50"/>
      <c r="I62" s="20" t="s">
        <v>31</v>
      </c>
    </row>
    <row r="63" spans="2:11" ht="36.75" customHeight="1" x14ac:dyDescent="0.25">
      <c r="B63" s="23" t="s">
        <v>30</v>
      </c>
      <c r="H63" s="50"/>
      <c r="I63" s="20" t="s">
        <v>31</v>
      </c>
    </row>
    <row r="64" spans="2:11" ht="36.75" customHeight="1" x14ac:dyDescent="0.25">
      <c r="B64" s="23" t="s">
        <v>28</v>
      </c>
      <c r="H64" s="50"/>
      <c r="I64" s="20" t="s">
        <v>31</v>
      </c>
    </row>
    <row r="65" spans="2:10" ht="36.75" customHeight="1" x14ac:dyDescent="0.25">
      <c r="B65" s="23" t="s">
        <v>29</v>
      </c>
      <c r="H65" s="50"/>
      <c r="I65" s="20" t="s">
        <v>31</v>
      </c>
    </row>
    <row r="66" spans="2:10" ht="36.75" customHeight="1" x14ac:dyDescent="0.25">
      <c r="B66" s="23" t="s">
        <v>32</v>
      </c>
      <c r="C66" s="21">
        <v>1133</v>
      </c>
      <c r="D66" s="21">
        <v>573</v>
      </c>
      <c r="E66" s="21">
        <v>191</v>
      </c>
      <c r="F66" s="21">
        <v>353</v>
      </c>
      <c r="G66" s="21">
        <v>124</v>
      </c>
      <c r="H66" s="22">
        <v>2374</v>
      </c>
      <c r="I66" s="20" t="s">
        <v>31</v>
      </c>
      <c r="J66" s="24">
        <v>44196</v>
      </c>
    </row>
    <row r="67" spans="2:10" ht="36.75" customHeight="1" x14ac:dyDescent="0.25">
      <c r="B67" s="23" t="s">
        <v>33</v>
      </c>
      <c r="C67" s="21">
        <v>984</v>
      </c>
      <c r="D67" s="21">
        <v>432</v>
      </c>
      <c r="E67" s="21">
        <v>109</v>
      </c>
      <c r="F67" s="21">
        <v>306</v>
      </c>
      <c r="G67" s="21">
        <v>224</v>
      </c>
      <c r="H67" s="22">
        <v>2055</v>
      </c>
      <c r="I67" s="20" t="s">
        <v>31</v>
      </c>
      <c r="J67" s="24">
        <v>44196</v>
      </c>
    </row>
    <row r="68" spans="2:10" ht="36.75" customHeight="1" x14ac:dyDescent="0.25">
      <c r="B68" s="23" t="s">
        <v>34</v>
      </c>
      <c r="C68" s="21">
        <v>3947</v>
      </c>
      <c r="D68" s="21">
        <v>1964</v>
      </c>
      <c r="E68" s="21">
        <v>746</v>
      </c>
      <c r="F68" s="21">
        <v>1372</v>
      </c>
      <c r="G68" s="21">
        <v>1373</v>
      </c>
      <c r="H68" s="22">
        <v>9402</v>
      </c>
      <c r="I68" s="20" t="s">
        <v>31</v>
      </c>
      <c r="J68" s="24">
        <v>44196</v>
      </c>
    </row>
  </sheetData>
  <mergeCells count="6">
    <mergeCell ref="B51:K51"/>
    <mergeCell ref="B9:K9"/>
    <mergeCell ref="B25:K25"/>
    <mergeCell ref="B31:K31"/>
    <mergeCell ref="B39:K39"/>
    <mergeCell ref="B45:K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opLeftCell="A22" workbookViewId="0">
      <selection activeCell="B45" sqref="B45"/>
    </sheetView>
  </sheetViews>
  <sheetFormatPr baseColWidth="10" defaultRowHeight="36.75" customHeight="1" x14ac:dyDescent="0.25"/>
  <cols>
    <col min="2" max="2" width="85.7109375" customWidth="1"/>
    <col min="3" max="7" width="12.140625" customWidth="1"/>
    <col min="8" max="8" width="16" customWidth="1"/>
    <col min="9" max="9" width="19.28515625" customWidth="1"/>
    <col min="10" max="10" width="20.7109375" customWidth="1"/>
    <col min="11" max="11" width="26.7109375" customWidth="1"/>
  </cols>
  <sheetData>
    <row r="1" spans="2:11" s="43" customFormat="1" ht="36.75" customHeight="1" x14ac:dyDescent="0.25">
      <c r="B1" s="69" t="s">
        <v>59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s="43" customFormat="1" ht="27" customHeight="1" x14ac:dyDescent="0.25"/>
    <row r="3" spans="2:11" ht="36.75" customHeight="1" x14ac:dyDescent="0.25">
      <c r="B3" s="45" t="s">
        <v>0</v>
      </c>
      <c r="C3" s="44">
        <v>44</v>
      </c>
      <c r="D3" s="44">
        <v>49</v>
      </c>
      <c r="E3" s="44">
        <v>53</v>
      </c>
      <c r="F3" s="44">
        <v>72</v>
      </c>
      <c r="G3" s="44">
        <v>85</v>
      </c>
      <c r="H3" s="47" t="s">
        <v>1</v>
      </c>
      <c r="I3" s="46" t="s">
        <v>2</v>
      </c>
      <c r="J3" s="46" t="s">
        <v>3</v>
      </c>
      <c r="K3" s="46" t="s">
        <v>4</v>
      </c>
    </row>
    <row r="4" spans="2:11" ht="36.75" customHeight="1" x14ac:dyDescent="0.25">
      <c r="B4" s="23" t="s">
        <v>41</v>
      </c>
      <c r="C4" s="49">
        <v>32030</v>
      </c>
      <c r="D4" s="49">
        <v>16350</v>
      </c>
      <c r="E4" s="49">
        <v>4190</v>
      </c>
      <c r="F4" s="49">
        <v>13120</v>
      </c>
      <c r="G4" s="49">
        <v>7860</v>
      </c>
      <c r="H4" s="50">
        <f>SUM(C4:G4)</f>
        <v>73550</v>
      </c>
      <c r="I4" s="20" t="s">
        <v>56</v>
      </c>
      <c r="J4" s="52" t="s">
        <v>83</v>
      </c>
      <c r="K4" s="52" t="s">
        <v>84</v>
      </c>
    </row>
    <row r="5" spans="2:11" s="43" customFormat="1" ht="36.75" customHeight="1" x14ac:dyDescent="0.25">
      <c r="B5" s="51" t="s">
        <v>102</v>
      </c>
      <c r="C5" s="53">
        <v>-9.279307145066501E-3</v>
      </c>
      <c r="D5" s="53">
        <v>-1.0889292196007259E-2</v>
      </c>
      <c r="E5" s="53">
        <v>-9.4562647754137114E-3</v>
      </c>
      <c r="F5" s="53">
        <v>-1.1303692539562924E-2</v>
      </c>
      <c r="G5" s="53">
        <v>-1.3801756587202008E-2</v>
      </c>
      <c r="H5" s="54">
        <v>-1.0493744114085834E-2</v>
      </c>
      <c r="I5" s="48" t="s">
        <v>56</v>
      </c>
      <c r="J5" s="52" t="s">
        <v>86</v>
      </c>
      <c r="K5" s="52" t="s">
        <v>84</v>
      </c>
    </row>
    <row r="6" spans="2:11" s="43" customFormat="1" ht="36.75" customHeight="1" x14ac:dyDescent="0.25">
      <c r="B6" s="51" t="s">
        <v>103</v>
      </c>
      <c r="C6" s="53">
        <v>4.4999999999999998E-2</v>
      </c>
      <c r="D6" s="53">
        <v>0.02</v>
      </c>
      <c r="E6" s="53">
        <v>4.7E-2</v>
      </c>
      <c r="F6" s="53">
        <v>6.3E-2</v>
      </c>
      <c r="G6" s="53">
        <v>3.9E-2</v>
      </c>
      <c r="H6" s="54">
        <v>4.2000000000000003E-2</v>
      </c>
      <c r="I6" s="48" t="s">
        <v>56</v>
      </c>
      <c r="J6" s="52" t="s">
        <v>91</v>
      </c>
      <c r="K6" s="52" t="s">
        <v>84</v>
      </c>
    </row>
    <row r="7" spans="2:11" ht="36.75" customHeight="1" x14ac:dyDescent="0.25">
      <c r="B7" s="23" t="s">
        <v>42</v>
      </c>
      <c r="C7" s="49">
        <v>21860</v>
      </c>
      <c r="D7" s="49">
        <v>11120</v>
      </c>
      <c r="E7" s="49">
        <v>4430</v>
      </c>
      <c r="F7" s="49">
        <v>8650</v>
      </c>
      <c r="G7" s="49">
        <v>10070</v>
      </c>
      <c r="H7" s="50">
        <f>SUM(C7:G7)</f>
        <v>56130</v>
      </c>
      <c r="I7" s="48" t="s">
        <v>56</v>
      </c>
      <c r="J7" s="52" t="s">
        <v>83</v>
      </c>
      <c r="K7" s="52" t="s">
        <v>84</v>
      </c>
    </row>
    <row r="8" spans="2:11" s="43" customFormat="1" ht="36.75" customHeight="1" x14ac:dyDescent="0.25">
      <c r="B8" s="51" t="s">
        <v>102</v>
      </c>
      <c r="C8" s="53">
        <v>1.8331805682859799E-3</v>
      </c>
      <c r="D8" s="53">
        <v>2.7051397655545538E-3</v>
      </c>
      <c r="E8" s="53">
        <v>4.5351473922902496E-3</v>
      </c>
      <c r="F8" s="53">
        <v>9.3348891481913644E-3</v>
      </c>
      <c r="G8" s="53">
        <v>1.2060301507537688E-2</v>
      </c>
      <c r="H8" s="54">
        <v>5.1934097421203439E-3</v>
      </c>
      <c r="I8" s="48" t="s">
        <v>56</v>
      </c>
      <c r="J8" s="52" t="s">
        <v>86</v>
      </c>
      <c r="K8" s="52" t="s">
        <v>84</v>
      </c>
    </row>
    <row r="9" spans="2:11" s="43" customFormat="1" ht="36.75" customHeight="1" x14ac:dyDescent="0.25">
      <c r="B9" s="51" t="s">
        <v>103</v>
      </c>
      <c r="C9" s="53">
        <v>0</v>
      </c>
      <c r="D9" s="53">
        <v>1.2E-2</v>
      </c>
      <c r="E9" s="53">
        <v>2.3E-2</v>
      </c>
      <c r="F9" s="53">
        <v>2.9000000000000001E-2</v>
      </c>
      <c r="G9" s="53">
        <v>2.4E-2</v>
      </c>
      <c r="H9" s="54">
        <v>1.2999999999999999E-2</v>
      </c>
      <c r="I9" s="48" t="s">
        <v>56</v>
      </c>
      <c r="J9" s="52" t="s">
        <v>91</v>
      </c>
      <c r="K9" s="52" t="s">
        <v>84</v>
      </c>
    </row>
    <row r="10" spans="2:11" ht="36.75" customHeight="1" x14ac:dyDescent="0.25">
      <c r="B10" s="23" t="s">
        <v>43</v>
      </c>
      <c r="C10" s="49">
        <v>3950</v>
      </c>
      <c r="D10" s="49">
        <v>3030</v>
      </c>
      <c r="E10" s="49">
        <v>820</v>
      </c>
      <c r="F10" s="49">
        <v>2370</v>
      </c>
      <c r="G10" s="49">
        <v>2430</v>
      </c>
      <c r="H10" s="50">
        <f>SUM(C10:G10)</f>
        <v>12600</v>
      </c>
      <c r="I10" s="48" t="s">
        <v>55</v>
      </c>
      <c r="J10" s="52" t="s">
        <v>85</v>
      </c>
      <c r="K10" s="52" t="s">
        <v>87</v>
      </c>
    </row>
    <row r="11" spans="2:11" s="43" customFormat="1" ht="36.75" customHeight="1" x14ac:dyDescent="0.25">
      <c r="B11" s="51" t="s">
        <v>102</v>
      </c>
      <c r="C11" s="53">
        <v>-4.3583535108958835E-2</v>
      </c>
      <c r="D11" s="53">
        <v>-3.8095238095238099E-2</v>
      </c>
      <c r="E11" s="53">
        <v>-2.3809523809523808E-2</v>
      </c>
      <c r="F11" s="53">
        <v>-3.2653061224489799E-2</v>
      </c>
      <c r="G11" s="53">
        <v>-3.9525691699604744E-2</v>
      </c>
      <c r="H11" s="54">
        <v>-3.8167938931297711E-2</v>
      </c>
      <c r="I11" s="48" t="s">
        <v>55</v>
      </c>
      <c r="J11" s="52" t="s">
        <v>88</v>
      </c>
      <c r="K11" s="52" t="s">
        <v>87</v>
      </c>
    </row>
    <row r="12" spans="2:11" s="43" customFormat="1" ht="36.75" customHeight="1" x14ac:dyDescent="0.25">
      <c r="B12" s="51" t="s">
        <v>103</v>
      </c>
      <c r="C12" s="53">
        <v>-0.06</v>
      </c>
      <c r="D12" s="53">
        <v>-6.5000000000000002E-2</v>
      </c>
      <c r="E12" s="53">
        <v>-6.8000000000000005E-2</v>
      </c>
      <c r="F12" s="53">
        <v>-5.6000000000000001E-2</v>
      </c>
      <c r="G12" s="53">
        <v>-6.9000000000000006E-2</v>
      </c>
      <c r="H12" s="54">
        <v>-6.3E-2</v>
      </c>
      <c r="I12" s="48" t="s">
        <v>55</v>
      </c>
      <c r="J12" s="52" t="s">
        <v>92</v>
      </c>
      <c r="K12" s="52" t="s">
        <v>84</v>
      </c>
    </row>
    <row r="13" spans="2:11" ht="36.75" customHeight="1" x14ac:dyDescent="0.25">
      <c r="B13" s="23" t="s">
        <v>44</v>
      </c>
      <c r="C13" s="49">
        <v>97010</v>
      </c>
      <c r="D13" s="49">
        <v>59470</v>
      </c>
      <c r="E13" s="49">
        <v>19990</v>
      </c>
      <c r="F13" s="49">
        <v>39490</v>
      </c>
      <c r="G13" s="49">
        <v>44510</v>
      </c>
      <c r="H13" s="50">
        <f>SUM(C13:G13)</f>
        <v>260470</v>
      </c>
      <c r="I13" s="20" t="s">
        <v>58</v>
      </c>
      <c r="J13" s="52" t="s">
        <v>83</v>
      </c>
      <c r="K13" s="52" t="s">
        <v>84</v>
      </c>
    </row>
    <row r="14" spans="2:11" s="43" customFormat="1" ht="36.75" customHeight="1" x14ac:dyDescent="0.25">
      <c r="B14" s="51" t="s">
        <v>102</v>
      </c>
      <c r="C14" s="53">
        <v>-3.5949055053410024E-3</v>
      </c>
      <c r="D14" s="53">
        <v>-8.6681113518919817E-3</v>
      </c>
      <c r="E14" s="53">
        <v>-2.9925187032418953E-3</v>
      </c>
      <c r="F14" s="53">
        <v>-1.5170670037926676E-3</v>
      </c>
      <c r="G14" s="53">
        <v>-1.1328298533984895E-2</v>
      </c>
      <c r="H14" s="54">
        <v>-5.7258464709699581E-3</v>
      </c>
      <c r="I14" s="48" t="s">
        <v>58</v>
      </c>
      <c r="J14" s="52" t="s">
        <v>86</v>
      </c>
      <c r="K14" s="52" t="s">
        <v>84</v>
      </c>
    </row>
    <row r="15" spans="2:11" s="43" customFormat="1" ht="36.75" customHeight="1" x14ac:dyDescent="0.25">
      <c r="B15" s="51" t="s">
        <v>103</v>
      </c>
      <c r="C15" s="53">
        <v>-5.0000000000000001E-3</v>
      </c>
      <c r="D15" s="53">
        <v>-6.0000000000000001E-3</v>
      </c>
      <c r="E15" s="53">
        <v>-8.0000000000000002E-3</v>
      </c>
      <c r="F15" s="53">
        <v>1.4999999999999999E-2</v>
      </c>
      <c r="G15" s="53">
        <v>2E-3</v>
      </c>
      <c r="H15" s="54">
        <v>-1E-3</v>
      </c>
      <c r="I15" s="48" t="s">
        <v>58</v>
      </c>
      <c r="J15" s="52" t="s">
        <v>91</v>
      </c>
      <c r="K15" s="52" t="s">
        <v>84</v>
      </c>
    </row>
    <row r="16" spans="2:11" ht="36.75" customHeight="1" x14ac:dyDescent="0.25">
      <c r="B16" s="23" t="s">
        <v>45</v>
      </c>
      <c r="C16" s="49">
        <v>121340</v>
      </c>
      <c r="D16" s="49">
        <v>73280</v>
      </c>
      <c r="E16" s="49">
        <v>19720</v>
      </c>
      <c r="F16" s="49">
        <v>45750</v>
      </c>
      <c r="G16" s="49">
        <v>38800</v>
      </c>
      <c r="H16" s="50">
        <f>SUM(C16:G16)</f>
        <v>298890</v>
      </c>
      <c r="I16" s="48" t="s">
        <v>56</v>
      </c>
      <c r="J16" s="52" t="s">
        <v>83</v>
      </c>
      <c r="K16" s="52" t="s">
        <v>84</v>
      </c>
    </row>
    <row r="17" spans="2:11" s="43" customFormat="1" ht="36.75" customHeight="1" x14ac:dyDescent="0.25">
      <c r="B17" s="51" t="s">
        <v>102</v>
      </c>
      <c r="C17" s="53">
        <v>-8.2406262875978577E-5</v>
      </c>
      <c r="D17" s="53">
        <v>4.936917169500823E-3</v>
      </c>
      <c r="E17" s="53">
        <v>1.1800923550538737E-2</v>
      </c>
      <c r="F17" s="53">
        <v>5.7155418773356783E-3</v>
      </c>
      <c r="G17" s="53">
        <v>9.627894873796514E-3</v>
      </c>
      <c r="H17" s="54">
        <v>4.0647675356087071E-3</v>
      </c>
      <c r="I17" s="48" t="s">
        <v>56</v>
      </c>
      <c r="J17" s="52" t="s">
        <v>86</v>
      </c>
      <c r="K17" s="52" t="s">
        <v>84</v>
      </c>
    </row>
    <row r="18" spans="2:11" s="43" customFormat="1" ht="36.75" customHeight="1" x14ac:dyDescent="0.25">
      <c r="B18" s="51" t="s">
        <v>103</v>
      </c>
      <c r="C18" s="53">
        <v>-4.1000000000000002E-2</v>
      </c>
      <c r="D18" s="53">
        <v>-3.3000000000000002E-2</v>
      </c>
      <c r="E18" s="53">
        <v>-4.7E-2</v>
      </c>
      <c r="F18" s="53">
        <v>-2.5000000000000001E-2</v>
      </c>
      <c r="G18" s="53">
        <v>-4.7E-2</v>
      </c>
      <c r="H18" s="54">
        <v>-3.7999999999999999E-2</v>
      </c>
      <c r="I18" s="48" t="s">
        <v>56</v>
      </c>
      <c r="J18" s="52" t="s">
        <v>91</v>
      </c>
      <c r="K18" s="52" t="s">
        <v>84</v>
      </c>
    </row>
    <row r="19" spans="2:11" s="43" customFormat="1" ht="36.75" customHeight="1" x14ac:dyDescent="0.25">
      <c r="B19" s="56" t="s">
        <v>46</v>
      </c>
      <c r="C19" s="49">
        <v>1265</v>
      </c>
      <c r="D19" s="49">
        <v>583</v>
      </c>
      <c r="E19" s="49">
        <v>253</v>
      </c>
      <c r="F19" s="49">
        <v>754</v>
      </c>
      <c r="G19" s="49">
        <v>499</v>
      </c>
      <c r="H19" s="50">
        <f>SUM(C19:G19)</f>
        <v>3354</v>
      </c>
      <c r="I19" s="48" t="s">
        <v>57</v>
      </c>
      <c r="J19" s="52" t="s">
        <v>80</v>
      </c>
      <c r="K19" s="52"/>
    </row>
    <row r="20" spans="2:11" s="43" customFormat="1" ht="36.75" customHeight="1" x14ac:dyDescent="0.25">
      <c r="B20" s="51" t="s">
        <v>102</v>
      </c>
      <c r="C20" s="53">
        <v>0.10770577933450087</v>
      </c>
      <c r="D20" s="53">
        <v>0.138671875</v>
      </c>
      <c r="E20" s="53">
        <v>1.2E-2</v>
      </c>
      <c r="F20" s="53">
        <v>-3.5805626598465472E-2</v>
      </c>
      <c r="G20" s="53">
        <v>0.12895927601809956</v>
      </c>
      <c r="H20" s="54">
        <v>7.2250639386189253E-2</v>
      </c>
      <c r="I20" s="48" t="s">
        <v>57</v>
      </c>
      <c r="J20" s="52" t="s">
        <v>81</v>
      </c>
      <c r="K20" s="52"/>
    </row>
    <row r="21" spans="2:11" s="43" customFormat="1" ht="36.75" customHeight="1" x14ac:dyDescent="0.25">
      <c r="B21" s="51" t="s">
        <v>103</v>
      </c>
      <c r="C21" s="53">
        <v>9.4E-2</v>
      </c>
      <c r="D21" s="53">
        <v>-5.3999999999999999E-2</v>
      </c>
      <c r="E21" s="53">
        <v>0.1</v>
      </c>
      <c r="F21" s="53">
        <v>-0.125</v>
      </c>
      <c r="G21" s="53">
        <v>0.17699999999999999</v>
      </c>
      <c r="H21" s="54">
        <v>0.02</v>
      </c>
      <c r="I21" s="48" t="s">
        <v>57</v>
      </c>
      <c r="J21" s="52" t="s">
        <v>93</v>
      </c>
      <c r="K21" s="52"/>
    </row>
    <row r="22" spans="2:11" ht="36.75" customHeight="1" x14ac:dyDescent="0.25">
      <c r="B22" s="23" t="s">
        <v>90</v>
      </c>
      <c r="C22" s="49">
        <v>1087</v>
      </c>
      <c r="D22" s="49">
        <v>440</v>
      </c>
      <c r="E22" s="49">
        <v>203</v>
      </c>
      <c r="F22" s="49">
        <v>702</v>
      </c>
      <c r="G22" s="49">
        <v>361</v>
      </c>
      <c r="H22" s="50">
        <f>SUM(C22:G22)</f>
        <v>2793</v>
      </c>
      <c r="I22" s="48" t="s">
        <v>57</v>
      </c>
      <c r="J22" s="52" t="s">
        <v>8</v>
      </c>
      <c r="K22" s="52"/>
    </row>
    <row r="23" spans="2:11" s="43" customFormat="1" ht="36.75" customHeight="1" x14ac:dyDescent="0.25">
      <c r="B23" s="51" t="s">
        <v>102</v>
      </c>
      <c r="C23" s="53">
        <v>6.9881889763779528E-2</v>
      </c>
      <c r="D23" s="53">
        <v>-2.4390243902439025E-2</v>
      </c>
      <c r="E23" s="53">
        <v>-4.9019607843137254E-3</v>
      </c>
      <c r="F23" s="53">
        <v>0.11251980982567353</v>
      </c>
      <c r="G23" s="53">
        <v>4.9418604651162788E-2</v>
      </c>
      <c r="H23" s="54">
        <v>5.5555555555555552E-2</v>
      </c>
      <c r="I23" s="48" t="s">
        <v>57</v>
      </c>
      <c r="J23" s="52" t="s">
        <v>89</v>
      </c>
    </row>
    <row r="24" spans="2:11" s="43" customFormat="1" ht="36.75" customHeight="1" x14ac:dyDescent="0.25">
      <c r="B24" s="51" t="s">
        <v>103</v>
      </c>
      <c r="C24" s="53">
        <v>0.18668122270742357</v>
      </c>
      <c r="D24" s="53">
        <v>-0.1586998087954111</v>
      </c>
      <c r="E24" s="53">
        <v>9.1397849462365593E-2</v>
      </c>
      <c r="F24" s="53">
        <v>-4.3596730245231606E-2</v>
      </c>
      <c r="G24" s="53">
        <v>5.5710306406685237E-3</v>
      </c>
      <c r="H24" s="54">
        <v>2.759381898454746E-2</v>
      </c>
      <c r="I24" s="48" t="s">
        <v>57</v>
      </c>
      <c r="J24" s="52" t="s">
        <v>101</v>
      </c>
    </row>
    <row r="25" spans="2:11" ht="36.75" customHeight="1" x14ac:dyDescent="0.25">
      <c r="B25" s="23" t="s">
        <v>47</v>
      </c>
      <c r="C25" s="49">
        <v>161</v>
      </c>
      <c r="D25" s="49">
        <v>110</v>
      </c>
      <c r="E25" s="49">
        <v>30</v>
      </c>
      <c r="F25" s="49">
        <v>65</v>
      </c>
      <c r="G25" s="49">
        <v>80</v>
      </c>
      <c r="H25" s="50">
        <f>SUM(C25:G25)</f>
        <v>446</v>
      </c>
      <c r="I25" s="48" t="s">
        <v>57</v>
      </c>
      <c r="J25" s="52" t="s">
        <v>80</v>
      </c>
    </row>
    <row r="26" spans="2:11" s="43" customFormat="1" ht="32.25" customHeight="1" x14ac:dyDescent="0.25">
      <c r="B26" s="51" t="s">
        <v>104</v>
      </c>
      <c r="C26" s="63">
        <v>25</v>
      </c>
      <c r="D26" s="63">
        <v>60</v>
      </c>
      <c r="E26" s="63">
        <v>30</v>
      </c>
      <c r="F26" s="63">
        <v>12</v>
      </c>
      <c r="G26" s="63">
        <v>-7</v>
      </c>
      <c r="H26" s="64">
        <v>120</v>
      </c>
      <c r="I26" s="48" t="s">
        <v>57</v>
      </c>
      <c r="J26" s="52" t="s">
        <v>81</v>
      </c>
    </row>
    <row r="27" spans="2:11" s="43" customFormat="1" ht="31.5" customHeight="1" x14ac:dyDescent="0.25">
      <c r="B27" s="51" t="s">
        <v>105</v>
      </c>
      <c r="C27" s="63">
        <v>56</v>
      </c>
      <c r="D27" s="63">
        <v>57</v>
      </c>
      <c r="E27" s="63">
        <v>0</v>
      </c>
      <c r="F27" s="63">
        <v>-28</v>
      </c>
      <c r="G27" s="63">
        <v>52</v>
      </c>
      <c r="H27" s="64">
        <v>137</v>
      </c>
      <c r="I27" s="48" t="s">
        <v>57</v>
      </c>
      <c r="J27" s="52" t="s">
        <v>93</v>
      </c>
    </row>
    <row r="28" spans="2:11" ht="36.75" customHeight="1" x14ac:dyDescent="0.25">
      <c r="B28" s="23" t="s">
        <v>48</v>
      </c>
      <c r="C28" s="71" t="s">
        <v>106</v>
      </c>
      <c r="D28" s="71"/>
      <c r="E28" s="71"/>
      <c r="F28" s="71"/>
      <c r="G28" s="71"/>
      <c r="H28" s="50">
        <v>300</v>
      </c>
      <c r="I28" s="20" t="s">
        <v>108</v>
      </c>
      <c r="J28" s="52" t="s">
        <v>96</v>
      </c>
    </row>
    <row r="29" spans="2:11" s="65" customFormat="1" ht="31.5" customHeight="1" x14ac:dyDescent="0.25">
      <c r="B29" s="51" t="s">
        <v>104</v>
      </c>
      <c r="C29" s="72"/>
      <c r="D29" s="72"/>
      <c r="E29" s="72"/>
      <c r="F29" s="72"/>
      <c r="G29" s="72"/>
      <c r="H29" s="64">
        <f>-40</f>
        <v>-40</v>
      </c>
      <c r="I29" s="48" t="s">
        <v>108</v>
      </c>
      <c r="J29" s="52" t="s">
        <v>107</v>
      </c>
    </row>
    <row r="30" spans="2:11" ht="36.75" customHeight="1" x14ac:dyDescent="0.25">
      <c r="B30" s="23" t="s">
        <v>49</v>
      </c>
      <c r="C30" s="73"/>
      <c r="D30" s="73"/>
      <c r="E30" s="73"/>
      <c r="F30" s="73"/>
      <c r="G30" s="73"/>
      <c r="H30" s="50">
        <v>520</v>
      </c>
      <c r="I30" s="48" t="s">
        <v>108</v>
      </c>
      <c r="J30" s="52" t="s">
        <v>96</v>
      </c>
    </row>
    <row r="31" spans="2:11" s="65" customFormat="1" ht="29.25" customHeight="1" x14ac:dyDescent="0.25">
      <c r="B31" s="51" t="s">
        <v>104</v>
      </c>
      <c r="C31" s="73"/>
      <c r="D31" s="73"/>
      <c r="E31" s="73"/>
      <c r="F31" s="73"/>
      <c r="G31" s="73"/>
      <c r="H31" s="64">
        <f>520-600</f>
        <v>-80</v>
      </c>
      <c r="I31" s="48" t="s">
        <v>108</v>
      </c>
      <c r="J31" s="52" t="s">
        <v>107</v>
      </c>
    </row>
    <row r="32" spans="2:11" ht="36.75" customHeight="1" x14ac:dyDescent="0.25">
      <c r="B32" s="23" t="s">
        <v>50</v>
      </c>
      <c r="C32" s="73"/>
      <c r="D32" s="73"/>
      <c r="E32" s="73"/>
      <c r="F32" s="73"/>
      <c r="G32" s="73"/>
      <c r="H32" s="66">
        <v>82910</v>
      </c>
      <c r="I32" s="48" t="s">
        <v>108</v>
      </c>
      <c r="J32" s="52" t="s">
        <v>96</v>
      </c>
    </row>
    <row r="33" spans="2:10" s="65" customFormat="1" ht="27" customHeight="1" x14ac:dyDescent="0.25">
      <c r="B33" s="51" t="s">
        <v>102</v>
      </c>
      <c r="C33" s="73"/>
      <c r="D33" s="73"/>
      <c r="E33" s="73"/>
      <c r="F33" s="73"/>
      <c r="G33" s="73"/>
      <c r="H33" s="54">
        <f>(82910-109510)/109510</f>
        <v>-0.24290019176330929</v>
      </c>
      <c r="I33" s="48" t="s">
        <v>108</v>
      </c>
      <c r="J33" s="52" t="s">
        <v>107</v>
      </c>
    </row>
    <row r="34" spans="2:10" ht="36.75" customHeight="1" x14ac:dyDescent="0.25">
      <c r="B34" s="23" t="s">
        <v>51</v>
      </c>
      <c r="C34" s="73"/>
      <c r="D34" s="73"/>
      <c r="E34" s="73"/>
      <c r="F34" s="73"/>
      <c r="G34" s="73"/>
      <c r="H34" s="66">
        <v>9080</v>
      </c>
      <c r="I34" s="48" t="s">
        <v>108</v>
      </c>
      <c r="J34" s="52" t="s">
        <v>96</v>
      </c>
    </row>
    <row r="35" spans="2:10" s="65" customFormat="1" ht="28.5" customHeight="1" x14ac:dyDescent="0.25">
      <c r="B35" s="51" t="s">
        <v>102</v>
      </c>
      <c r="C35" s="73"/>
      <c r="D35" s="73"/>
      <c r="E35" s="73"/>
      <c r="F35" s="73"/>
      <c r="G35" s="73"/>
      <c r="H35" s="54">
        <f>(9080-11800)/11800</f>
        <v>-0.23050847457627119</v>
      </c>
      <c r="I35" s="48" t="s">
        <v>108</v>
      </c>
      <c r="J35" s="52" t="s">
        <v>107</v>
      </c>
    </row>
    <row r="36" spans="2:10" ht="36.75" customHeight="1" x14ac:dyDescent="0.25">
      <c r="B36" s="56" t="s">
        <v>52</v>
      </c>
      <c r="C36" s="73"/>
      <c r="D36" s="73"/>
      <c r="E36" s="73"/>
      <c r="F36" s="73"/>
      <c r="G36" s="73"/>
      <c r="H36" s="66">
        <v>13510</v>
      </c>
      <c r="I36" s="48" t="s">
        <v>108</v>
      </c>
      <c r="J36" s="52" t="s">
        <v>96</v>
      </c>
    </row>
    <row r="37" spans="2:10" s="65" customFormat="1" ht="29.25" customHeight="1" x14ac:dyDescent="0.25">
      <c r="B37" s="51" t="s">
        <v>102</v>
      </c>
      <c r="C37" s="73"/>
      <c r="D37" s="73"/>
      <c r="E37" s="73"/>
      <c r="F37" s="73"/>
      <c r="G37" s="73"/>
      <c r="H37" s="54">
        <f>(13510-16690)/16690</f>
        <v>-0.19053325344517674</v>
      </c>
      <c r="I37" s="48" t="s">
        <v>108</v>
      </c>
      <c r="J37" s="52" t="s">
        <v>107</v>
      </c>
    </row>
    <row r="38" spans="2:10" ht="36.75" customHeight="1" x14ac:dyDescent="0.25">
      <c r="B38" s="23" t="s">
        <v>53</v>
      </c>
      <c r="C38" s="73"/>
      <c r="D38" s="73"/>
      <c r="E38" s="73"/>
      <c r="F38" s="73"/>
      <c r="G38" s="73"/>
      <c r="H38" s="66">
        <v>50500</v>
      </c>
      <c r="I38" s="48" t="s">
        <v>108</v>
      </c>
      <c r="J38" s="52" t="s">
        <v>96</v>
      </c>
    </row>
    <row r="39" spans="2:10" s="65" customFormat="1" ht="30.75" customHeight="1" x14ac:dyDescent="0.25">
      <c r="B39" s="51" t="s">
        <v>102</v>
      </c>
      <c r="C39" s="73"/>
      <c r="D39" s="73"/>
      <c r="E39" s="73"/>
      <c r="F39" s="73"/>
      <c r="G39" s="73"/>
      <c r="H39" s="54">
        <f>(50500-75210)/75210</f>
        <v>-0.3285467358064087</v>
      </c>
      <c r="I39" s="48" t="s">
        <v>108</v>
      </c>
      <c r="J39" s="52" t="s">
        <v>107</v>
      </c>
    </row>
    <row r="40" spans="2:10" s="65" customFormat="1" ht="30.75" customHeight="1" x14ac:dyDescent="0.25">
      <c r="B40" s="56" t="s">
        <v>54</v>
      </c>
      <c r="C40" s="73"/>
      <c r="D40" s="73"/>
      <c r="E40" s="73"/>
      <c r="F40" s="73"/>
      <c r="G40" s="73"/>
      <c r="H40" s="66">
        <v>75150</v>
      </c>
      <c r="I40" s="48" t="s">
        <v>108</v>
      </c>
      <c r="J40" s="52" t="s">
        <v>96</v>
      </c>
    </row>
    <row r="41" spans="2:10" ht="36.75" customHeight="1" x14ac:dyDescent="0.25">
      <c r="B41" s="51" t="s">
        <v>102</v>
      </c>
      <c r="C41" s="73"/>
      <c r="D41" s="73"/>
      <c r="E41" s="73"/>
      <c r="F41" s="73"/>
      <c r="G41" s="73"/>
      <c r="H41" s="54">
        <f>(75150-105310)/105310</f>
        <v>-0.28639255531288577</v>
      </c>
      <c r="I41" s="48" t="s">
        <v>108</v>
      </c>
      <c r="J41" s="52" t="s">
        <v>107</v>
      </c>
    </row>
    <row r="42" spans="2:10" s="65" customFormat="1" ht="36.75" customHeight="1" x14ac:dyDescent="0.25">
      <c r="B42" s="56"/>
      <c r="C42" s="33"/>
      <c r="D42" s="33"/>
      <c r="E42" s="33"/>
      <c r="F42" s="33"/>
      <c r="G42" s="33"/>
      <c r="I42" s="48"/>
    </row>
  </sheetData>
  <mergeCells count="2">
    <mergeCell ref="B1:K1"/>
    <mergeCell ref="C28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Pauvreté</vt:lpstr>
      <vt:lpstr>Indicateurs DREES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2021-06-17T08:38:36Z</dcterms:modified>
</cp:coreProperties>
</file>