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60" windowWidth="24915" windowHeight="12090" tabRatio="604" firstSheet="6" activeTab="6"/>
  </bookViews>
  <sheets>
    <sheet name="Situation démographique" sheetId="1" state="hidden" r:id="rId1"/>
    <sheet name="Population par tranche d'âge" sheetId="2" state="hidden" r:id="rId2"/>
    <sheet name="Allocataires RSA" sheetId="3" state="hidden" r:id="rId3"/>
    <sheet name="Allocataires AAH" sheetId="4" state="hidden" r:id="rId4"/>
    <sheet name="Allocataires de l'APA" sheetId="5" state="hidden" r:id="rId5"/>
    <sheet name="mesures selon lieu de vie" sheetId="6" state="hidden" r:id="rId6"/>
    <sheet name="services" sheetId="7" r:id="rId7"/>
    <sheet name="MI" sheetId="8" r:id="rId8"/>
    <sheet name="Préposés" sheetId="9" r:id="rId9"/>
    <sheet name="Tous professionnels" sheetId="13" r:id="rId10"/>
    <sheet name="Nature mesure et lieu de vie" sheetId="23" r:id="rId11"/>
    <sheet name="DPF" sheetId="10" r:id="rId12"/>
    <sheet name="MI Appel à candidature" sheetId="15" r:id="rId13"/>
    <sheet name="MAJ" sheetId="17" r:id="rId14"/>
    <sheet name="Habilitations familiales" sheetId="16" r:id="rId15"/>
    <sheet name="Nombre de MASP" sheetId="19" r:id="rId16"/>
    <sheet name="MASP Profil bénéficiaires" sheetId="20" r:id="rId17"/>
    <sheet name="MASP Source DREES" sheetId="18" state="hidden" r:id="rId18"/>
    <sheet name="MJAGBF" sheetId="22" r:id="rId19"/>
    <sheet name="ISTF" sheetId="21" r:id="rId20"/>
    <sheet name="ISTF 2020" sheetId="27" r:id="rId21"/>
    <sheet name="3 hypoth planification offre" sheetId="24" r:id="rId22"/>
    <sheet name="Planification validée" sheetId="25" r:id="rId23"/>
    <sheet name="Feuil2" sheetId="26" r:id="rId24"/>
  </sheets>
  <definedNames>
    <definedName name="_xlnm.Print_Area" localSheetId="16">'MASP Profil bénéficiaires'!$A$1:$I$43</definedName>
  </definedNames>
  <calcPr calcId="145621"/>
</workbook>
</file>

<file path=xl/calcChain.xml><?xml version="1.0" encoding="utf-8"?>
<calcChain xmlns="http://schemas.openxmlformats.org/spreadsheetml/2006/main">
  <c r="F71" i="23" l="1"/>
  <c r="F70" i="23"/>
  <c r="F69" i="23"/>
  <c r="F68" i="23"/>
  <c r="F67" i="23"/>
  <c r="F66" i="23"/>
  <c r="F75" i="23" s="1"/>
  <c r="H57" i="23"/>
  <c r="D57" i="23"/>
  <c r="B57" i="23"/>
  <c r="F57" i="23" s="1"/>
  <c r="I57" i="23" s="1"/>
  <c r="I56" i="23"/>
  <c r="F56" i="23"/>
  <c r="F55" i="23"/>
  <c r="I55" i="23" s="1"/>
  <c r="I54" i="23"/>
  <c r="F54" i="23"/>
  <c r="F53" i="23"/>
  <c r="I53" i="23" s="1"/>
  <c r="I52" i="23"/>
  <c r="F52" i="23"/>
  <c r="I24" i="23"/>
  <c r="H24" i="23"/>
  <c r="G24" i="23"/>
  <c r="F24" i="23"/>
  <c r="E24" i="23"/>
  <c r="D24" i="23"/>
  <c r="C24" i="23"/>
  <c r="B24" i="23"/>
  <c r="J23" i="23"/>
  <c r="J22" i="23"/>
  <c r="J21" i="23"/>
  <c r="J20" i="23"/>
  <c r="J19" i="23"/>
  <c r="J24" i="23" s="1"/>
  <c r="G15" i="7" l="1"/>
  <c r="G16" i="7"/>
  <c r="H15" i="7"/>
  <c r="H16" i="7"/>
  <c r="D27" i="7"/>
  <c r="C9" i="27" l="1"/>
  <c r="D9" i="27"/>
  <c r="E9" i="27"/>
  <c r="F9" i="27"/>
  <c r="B9" i="27"/>
  <c r="E12" i="21"/>
  <c r="N13" i="21"/>
  <c r="N12" i="21"/>
  <c r="K12" i="21"/>
  <c r="H12" i="21"/>
  <c r="Q12" i="21" l="1"/>
  <c r="G16" i="25" l="1"/>
  <c r="G17" i="25"/>
  <c r="G18" i="25"/>
  <c r="G19" i="25"/>
  <c r="G20" i="25"/>
  <c r="F17" i="25"/>
  <c r="F18" i="25"/>
  <c r="F19" i="25"/>
  <c r="F20" i="25"/>
  <c r="F21" i="25"/>
  <c r="F16" i="25"/>
  <c r="G11" i="25"/>
  <c r="H21" i="25"/>
  <c r="I21" i="25" s="1"/>
  <c r="I20" i="25"/>
  <c r="E20" i="25"/>
  <c r="I19" i="25"/>
  <c r="E19" i="25"/>
  <c r="I18" i="25"/>
  <c r="E18" i="25"/>
  <c r="I17" i="25"/>
  <c r="E17" i="25"/>
  <c r="I16" i="25"/>
  <c r="E16" i="25"/>
  <c r="F11" i="25"/>
  <c r="E11" i="25"/>
  <c r="D11" i="25"/>
  <c r="E21" i="25" l="1"/>
  <c r="M18" i="24"/>
  <c r="M19" i="24"/>
  <c r="M20" i="24"/>
  <c r="M21" i="24"/>
  <c r="M17" i="24"/>
  <c r="G21" i="25" l="1"/>
  <c r="D18" i="24"/>
  <c r="E18" i="24" s="1"/>
  <c r="F18" i="24" s="1"/>
  <c r="D19" i="24"/>
  <c r="E19" i="24" s="1"/>
  <c r="F19" i="24" s="1"/>
  <c r="D20" i="24"/>
  <c r="E20" i="24" s="1"/>
  <c r="F20" i="24" s="1"/>
  <c r="D21" i="24"/>
  <c r="E21" i="24" s="1"/>
  <c r="F21" i="24" s="1"/>
  <c r="D17" i="24"/>
  <c r="E17" i="24" s="1"/>
  <c r="F17" i="24" s="1"/>
  <c r="C18" i="24"/>
  <c r="C19" i="24"/>
  <c r="C20" i="24"/>
  <c r="C21" i="24"/>
  <c r="C17" i="24"/>
  <c r="H18" i="24"/>
  <c r="H19" i="24"/>
  <c r="H20" i="24"/>
  <c r="H21" i="24"/>
  <c r="H17" i="24"/>
  <c r="G21" i="24"/>
  <c r="I21" i="24" s="1"/>
  <c r="J21" i="24" s="1"/>
  <c r="K21" i="24" s="1"/>
  <c r="G20" i="24"/>
  <c r="I20" i="24" s="1"/>
  <c r="J20" i="24" s="1"/>
  <c r="K20" i="24" s="1"/>
  <c r="G19" i="24"/>
  <c r="I19" i="24" s="1"/>
  <c r="J19" i="24" s="1"/>
  <c r="K19" i="24" s="1"/>
  <c r="G18" i="24"/>
  <c r="I18" i="24" s="1"/>
  <c r="J18" i="24" s="1"/>
  <c r="K18" i="24" s="1"/>
  <c r="G17" i="24"/>
  <c r="I17" i="24" s="1"/>
  <c r="J17" i="24" s="1"/>
  <c r="K17" i="24" s="1"/>
  <c r="F11" i="24"/>
  <c r="E11" i="24"/>
  <c r="D11" i="24"/>
  <c r="C11" i="24"/>
  <c r="B11" i="24"/>
  <c r="C22" i="24" l="1"/>
  <c r="G22" i="24"/>
  <c r="I22" i="24" s="1"/>
  <c r="J22" i="24" s="1"/>
  <c r="K22" i="24" s="1"/>
  <c r="E22" i="24"/>
  <c r="F22" i="24" s="1"/>
  <c r="H22" i="24"/>
  <c r="D22" i="24"/>
  <c r="L22" i="24"/>
  <c r="M22" i="24" s="1"/>
  <c r="I11" i="22"/>
  <c r="M7" i="22" s="1"/>
  <c r="E11" i="22"/>
  <c r="F11" i="22"/>
  <c r="G11" i="22"/>
  <c r="H11" i="22"/>
  <c r="L10" i="22" s="1"/>
  <c r="D11" i="22"/>
  <c r="C11" i="22"/>
  <c r="B11" i="22"/>
  <c r="L9" i="22" l="1"/>
  <c r="M10" i="22"/>
  <c r="L8" i="22"/>
  <c r="M9" i="22"/>
  <c r="L6" i="22"/>
  <c r="L7" i="22"/>
  <c r="M8" i="22"/>
  <c r="M6" i="22"/>
  <c r="M11" i="22" s="1"/>
  <c r="T57" i="21"/>
  <c r="S57" i="21"/>
  <c r="G62" i="8" l="1"/>
  <c r="G63" i="8"/>
  <c r="G64" i="8"/>
  <c r="G65" i="8"/>
  <c r="G61" i="8"/>
  <c r="G45" i="8"/>
  <c r="G46" i="8"/>
  <c r="G47" i="8"/>
  <c r="G48" i="8"/>
  <c r="G49" i="8"/>
  <c r="G50" i="8"/>
  <c r="G51" i="8"/>
  <c r="G52" i="8"/>
  <c r="G53" i="8"/>
  <c r="G44" i="8"/>
  <c r="D34" i="7"/>
  <c r="D35" i="7"/>
  <c r="D36" i="7"/>
  <c r="D33" i="7"/>
  <c r="B54" i="8"/>
  <c r="G54" i="8" s="1"/>
  <c r="B65" i="8"/>
  <c r="D39" i="7" l="1"/>
  <c r="D40" i="7"/>
  <c r="D38" i="7"/>
  <c r="K7" i="22" l="1"/>
  <c r="K8" i="22"/>
  <c r="K9" i="22"/>
  <c r="K10" i="22"/>
  <c r="K6" i="22"/>
  <c r="K11" i="22" l="1"/>
  <c r="F75" i="6"/>
  <c r="F67" i="6"/>
  <c r="F68" i="6"/>
  <c r="F69" i="6"/>
  <c r="F70" i="6"/>
  <c r="F71" i="6"/>
  <c r="F66" i="6"/>
  <c r="D46" i="7" l="1"/>
  <c r="D43" i="7"/>
  <c r="D42" i="7"/>
  <c r="D45" i="7"/>
  <c r="F10" i="10" l="1"/>
  <c r="G10" i="10"/>
  <c r="H10" i="10"/>
  <c r="I10" i="10"/>
  <c r="E10" i="10"/>
  <c r="D10" i="10"/>
  <c r="C10" i="10"/>
  <c r="B10" i="10"/>
  <c r="D49" i="7" l="1"/>
  <c r="D50" i="7"/>
  <c r="D51" i="7"/>
  <c r="D48" i="7"/>
  <c r="E48" i="7" l="1"/>
  <c r="E45" i="7"/>
  <c r="E42" i="7"/>
  <c r="E38" i="7"/>
  <c r="E33" i="7"/>
  <c r="G53" i="13" l="1"/>
  <c r="G52" i="13"/>
  <c r="G51" i="13"/>
  <c r="F46" i="13"/>
  <c r="H19" i="13"/>
  <c r="H20" i="13"/>
  <c r="H21" i="13"/>
  <c r="H22" i="13"/>
  <c r="H23" i="13"/>
  <c r="H18" i="13"/>
  <c r="G19" i="13"/>
  <c r="G20" i="13"/>
  <c r="G21" i="13"/>
  <c r="G22" i="13"/>
  <c r="G23" i="13"/>
  <c r="G18" i="13"/>
  <c r="G36" i="9"/>
  <c r="G35" i="9"/>
  <c r="G25" i="9"/>
  <c r="G26" i="9"/>
  <c r="G27" i="9"/>
  <c r="G28" i="9"/>
  <c r="G29" i="9"/>
  <c r="G24" i="9"/>
  <c r="H25" i="9"/>
  <c r="H26" i="9"/>
  <c r="H27" i="9"/>
  <c r="H28" i="9"/>
  <c r="H29" i="9"/>
  <c r="H24" i="9"/>
  <c r="F20" i="8"/>
  <c r="F35" i="8"/>
  <c r="F36" i="8"/>
  <c r="F37" i="8"/>
  <c r="F38" i="8"/>
  <c r="F34" i="8"/>
  <c r="D39" i="8"/>
  <c r="F23" i="7"/>
  <c r="F24" i="7"/>
  <c r="F25" i="7"/>
  <c r="F26" i="7"/>
  <c r="F22" i="7"/>
  <c r="G28" i="8"/>
  <c r="G27" i="8"/>
  <c r="H28" i="8"/>
  <c r="H27" i="8"/>
  <c r="N5" i="1"/>
  <c r="N6" i="1"/>
  <c r="N7" i="1"/>
  <c r="N8" i="1"/>
  <c r="N9" i="1"/>
  <c r="N4" i="1"/>
  <c r="L9" i="1"/>
  <c r="G20" i="20" l="1"/>
  <c r="H20" i="20"/>
  <c r="I37" i="20" l="1"/>
  <c r="I38" i="20"/>
  <c r="I39" i="20"/>
  <c r="I36" i="20"/>
  <c r="E40" i="20"/>
  <c r="F40" i="20"/>
  <c r="G40" i="20"/>
  <c r="H40" i="20"/>
  <c r="D40" i="20"/>
  <c r="E29" i="20"/>
  <c r="F29" i="20"/>
  <c r="G29" i="20"/>
  <c r="H29" i="20"/>
  <c r="D29" i="20"/>
  <c r="D9" i="20"/>
  <c r="F9" i="20"/>
  <c r="G9" i="20"/>
  <c r="H9" i="20"/>
  <c r="D20" i="20"/>
  <c r="F20" i="20"/>
  <c r="E20" i="20"/>
  <c r="I28" i="20"/>
  <c r="I27" i="20"/>
  <c r="I16" i="20"/>
  <c r="I17" i="20"/>
  <c r="I18" i="20"/>
  <c r="I19" i="20"/>
  <c r="I15" i="20"/>
  <c r="I6" i="20"/>
  <c r="I7" i="20"/>
  <c r="I8" i="20"/>
  <c r="I5" i="20"/>
  <c r="E9" i="20"/>
  <c r="I40" i="20" l="1"/>
  <c r="I9" i="20"/>
  <c r="I29" i="20"/>
  <c r="D12" i="21"/>
  <c r="F12" i="21"/>
  <c r="G12" i="21"/>
  <c r="I12" i="21"/>
  <c r="J12" i="21"/>
  <c r="L12" i="21"/>
  <c r="M12" i="21"/>
  <c r="O12" i="21"/>
  <c r="P12" i="21"/>
  <c r="C12" i="21"/>
  <c r="J10" i="22" l="1"/>
  <c r="J9" i="22"/>
  <c r="J8" i="22"/>
  <c r="J7" i="22"/>
  <c r="J6" i="22"/>
  <c r="J11" i="22" l="1"/>
  <c r="B39" i="8"/>
  <c r="F39" i="8" s="1"/>
  <c r="D19" i="9"/>
  <c r="D37" i="13"/>
  <c r="E36" i="13"/>
  <c r="D32" i="13"/>
  <c r="D33" i="13"/>
  <c r="D34" i="13"/>
  <c r="D35" i="13"/>
  <c r="D36" i="13"/>
  <c r="D31" i="13"/>
  <c r="C36" i="13"/>
  <c r="B36" i="13"/>
  <c r="I12" i="13"/>
  <c r="H12" i="13"/>
  <c r="E12" i="13"/>
  <c r="B19" i="9"/>
  <c r="I9" i="9"/>
  <c r="I5" i="9"/>
  <c r="I6" i="9"/>
  <c r="I7" i="9"/>
  <c r="I8" i="9"/>
  <c r="I4" i="9"/>
  <c r="G9" i="9"/>
  <c r="D20" i="8"/>
  <c r="H5" i="8"/>
  <c r="H6" i="8"/>
  <c r="H7" i="8"/>
  <c r="H8" i="8"/>
  <c r="H4" i="8"/>
  <c r="G9" i="8"/>
  <c r="H9" i="8" s="1"/>
  <c r="B9" i="8"/>
  <c r="D10" i="7"/>
  <c r="C10" i="7"/>
  <c r="I53" i="6"/>
  <c r="I54" i="6"/>
  <c r="I55" i="6"/>
  <c r="I56" i="6"/>
  <c r="I57" i="6"/>
  <c r="I52" i="6"/>
  <c r="H57" i="6"/>
  <c r="F53" i="6"/>
  <c r="F54" i="6"/>
  <c r="F55" i="6"/>
  <c r="F56" i="6"/>
  <c r="F57" i="6"/>
  <c r="F52" i="6"/>
  <c r="B57" i="6"/>
  <c r="D57" i="6"/>
  <c r="J24" i="6"/>
  <c r="I24" i="6"/>
  <c r="H24" i="6"/>
  <c r="G24" i="6"/>
  <c r="F24" i="6"/>
  <c r="E24" i="6"/>
  <c r="D24" i="6"/>
  <c r="C24" i="6"/>
  <c r="J20" i="6"/>
  <c r="J21" i="6"/>
  <c r="J22" i="6"/>
  <c r="J23" i="6"/>
  <c r="B24" i="6"/>
  <c r="J19" i="6"/>
  <c r="G14" i="6"/>
  <c r="G13" i="6"/>
  <c r="G12" i="6"/>
  <c r="G11" i="6"/>
  <c r="G10" i="6"/>
  <c r="G9" i="6"/>
  <c r="G8" i="6"/>
  <c r="G7" i="6"/>
  <c r="G6" i="6"/>
  <c r="F14" i="6"/>
  <c r="L11" i="22" l="1"/>
  <c r="I20" i="20"/>
  <c r="Q5" i="19" l="1"/>
  <c r="R5" i="19"/>
  <c r="S5" i="19"/>
  <c r="Q6" i="19"/>
  <c r="R6" i="19"/>
  <c r="S6" i="19"/>
  <c r="Q7" i="19"/>
  <c r="R7" i="19"/>
  <c r="S7" i="19"/>
  <c r="Q8" i="19"/>
  <c r="R8" i="19"/>
  <c r="S8" i="19"/>
  <c r="Q9" i="19"/>
  <c r="R9" i="19"/>
  <c r="S9" i="19"/>
  <c r="R4" i="19"/>
  <c r="S4" i="19"/>
  <c r="Q4" i="19"/>
  <c r="K29" i="19"/>
  <c r="K23" i="19"/>
  <c r="K24" i="19"/>
  <c r="K25" i="19"/>
  <c r="K26" i="19"/>
  <c r="K27" i="19"/>
  <c r="K28" i="19"/>
  <c r="K22" i="19"/>
  <c r="H5" i="1" l="1"/>
  <c r="H6" i="1"/>
  <c r="H7" i="1"/>
  <c r="H8" i="1"/>
  <c r="H9" i="1"/>
  <c r="H10" i="1"/>
  <c r="H4" i="1"/>
  <c r="G9" i="1"/>
  <c r="M9" i="1"/>
  <c r="C12" i="13" l="1"/>
  <c r="D12" i="13"/>
  <c r="F12" i="13"/>
  <c r="G12" i="13"/>
  <c r="B12" i="13"/>
  <c r="B9" i="9"/>
  <c r="E29" i="9"/>
  <c r="B27" i="7"/>
  <c r="F27" i="7" s="1"/>
  <c r="B20" i="8" l="1"/>
  <c r="K74" i="15" l="1"/>
  <c r="G44" i="13"/>
  <c r="G45" i="13"/>
  <c r="G46" i="13"/>
  <c r="G43" i="13"/>
  <c r="C54" i="13"/>
  <c r="D54" i="13"/>
  <c r="E54" i="13"/>
  <c r="F54" i="13"/>
  <c r="C46" i="13"/>
  <c r="D46" i="13"/>
  <c r="E46" i="13"/>
  <c r="B46" i="13"/>
  <c r="B54" i="13"/>
  <c r="G54" i="13" l="1"/>
  <c r="D19" i="16"/>
  <c r="E19" i="16"/>
  <c r="F19" i="16"/>
  <c r="G19" i="16"/>
  <c r="H19" i="16"/>
  <c r="I19" i="16"/>
  <c r="J19" i="16"/>
  <c r="K19" i="16"/>
  <c r="L19" i="16"/>
  <c r="M19" i="16"/>
  <c r="N19" i="16"/>
  <c r="C19" i="16"/>
  <c r="E23" i="13" l="1"/>
  <c r="F23" i="13"/>
  <c r="D23" i="13"/>
  <c r="C23" i="13"/>
  <c r="B23" i="13"/>
  <c r="B29" i="9"/>
  <c r="C29" i="9"/>
  <c r="D29" i="9"/>
  <c r="F29" i="9"/>
  <c r="I29" i="9"/>
  <c r="B10" i="7" l="1"/>
  <c r="B10" i="5" l="1"/>
  <c r="J17" i="4"/>
  <c r="K13" i="4" s="1"/>
  <c r="L15" i="3"/>
  <c r="M14" i="3" s="1"/>
  <c r="K14" i="4" l="1"/>
  <c r="M12" i="3"/>
  <c r="M13" i="3"/>
  <c r="M11" i="3"/>
  <c r="M10" i="3"/>
  <c r="K15" i="4"/>
  <c r="K12" i="4"/>
  <c r="K16" i="4"/>
  <c r="D18" i="2"/>
  <c r="E18" i="2"/>
  <c r="F18" i="2"/>
  <c r="G18" i="2"/>
  <c r="H18" i="2"/>
  <c r="C18" i="2"/>
  <c r="D16" i="2"/>
  <c r="E16" i="2"/>
  <c r="F16" i="2"/>
  <c r="G16" i="2"/>
  <c r="H16" i="2"/>
  <c r="C16" i="2"/>
  <c r="H14" i="2"/>
  <c r="D14" i="2"/>
  <c r="E14" i="2"/>
  <c r="F14" i="2"/>
  <c r="G14" i="2"/>
  <c r="C14" i="2"/>
  <c r="D12" i="2"/>
  <c r="E12" i="2"/>
  <c r="F12" i="2"/>
  <c r="G12" i="2"/>
  <c r="H12" i="2"/>
  <c r="C12" i="2"/>
  <c r="D10" i="2"/>
  <c r="E10" i="2"/>
  <c r="F10" i="2"/>
  <c r="G10" i="2"/>
  <c r="H10" i="2"/>
  <c r="C10" i="2"/>
  <c r="D8" i="2"/>
  <c r="E8" i="2"/>
  <c r="F8" i="2"/>
  <c r="G8" i="2"/>
  <c r="H8" i="2"/>
  <c r="C8" i="2"/>
  <c r="D6" i="2"/>
  <c r="E6" i="2"/>
  <c r="F6" i="2"/>
  <c r="G6" i="2"/>
  <c r="H6" i="2"/>
  <c r="C6" i="2"/>
  <c r="H7" i="2"/>
  <c r="H9" i="2"/>
  <c r="H11" i="2"/>
  <c r="H13" i="2"/>
  <c r="H15" i="2"/>
  <c r="H17" i="2"/>
  <c r="G15" i="2"/>
  <c r="F15" i="2"/>
  <c r="E15" i="2"/>
  <c r="D15" i="2"/>
  <c r="C15" i="2"/>
  <c r="H5" i="2"/>
  <c r="K17" i="4" l="1"/>
  <c r="M15" i="3"/>
</calcChain>
</file>

<file path=xl/sharedStrings.xml><?xml version="1.0" encoding="utf-8"?>
<sst xmlns="http://schemas.openxmlformats.org/spreadsheetml/2006/main" count="1005" uniqueCount="433">
  <si>
    <t>Situation démographique actuelle</t>
  </si>
  <si>
    <t>Départements</t>
  </si>
  <si>
    <r>
      <t xml:space="preserve">Population au 1er janvier 2015
</t>
    </r>
    <r>
      <rPr>
        <i/>
        <sz val="11"/>
        <color theme="1"/>
        <rFont val="Calibri"/>
        <family val="2"/>
        <scheme val="minor"/>
      </rPr>
      <t>en milliers</t>
    </r>
  </si>
  <si>
    <r>
      <t xml:space="preserve">Population au 1er janvier 2018
</t>
    </r>
    <r>
      <rPr>
        <i/>
        <sz val="11"/>
        <color theme="1"/>
        <rFont val="Calibri"/>
        <family val="2"/>
        <scheme val="minor"/>
      </rPr>
      <t>en milliers</t>
    </r>
  </si>
  <si>
    <t>Région</t>
  </si>
  <si>
    <t>France métropolitaine</t>
  </si>
  <si>
    <t>Loire-Atlantique</t>
  </si>
  <si>
    <t>Maine-et-Loire</t>
  </si>
  <si>
    <t>Mayenne</t>
  </si>
  <si>
    <t>Sarthe</t>
  </si>
  <si>
    <t>Vendée</t>
  </si>
  <si>
    <r>
      <t xml:space="preserve">Population au 1er janvier 2016
</t>
    </r>
    <r>
      <rPr>
        <i/>
        <sz val="11"/>
        <color theme="1"/>
        <rFont val="Calibri"/>
        <family val="2"/>
        <scheme val="minor"/>
      </rPr>
      <t>en milliers</t>
    </r>
  </si>
  <si>
    <r>
      <t xml:space="preserve">Population au 1er janvier 2017
</t>
    </r>
    <r>
      <rPr>
        <i/>
        <sz val="11"/>
        <color theme="1"/>
        <rFont val="Calibri"/>
        <family val="2"/>
        <scheme val="minor"/>
      </rPr>
      <t>en milliers</t>
    </r>
  </si>
  <si>
    <t>Population estimée au 01/01/2019 (1)</t>
  </si>
  <si>
    <t>Rapport 
mesures/population</t>
  </si>
  <si>
    <t xml:space="preserve">Population par tranche d'âge par département </t>
  </si>
  <si>
    <t>0 à 19 ans</t>
  </si>
  <si>
    <t>20 à 39 ans</t>
  </si>
  <si>
    <t>60 à 74 ans</t>
  </si>
  <si>
    <t>75 ans et plus</t>
  </si>
  <si>
    <t>Total</t>
  </si>
  <si>
    <t>Répartition en % sur la population du département</t>
  </si>
  <si>
    <t>POPULATION INSEE 2018 (recensement provisoire)</t>
  </si>
  <si>
    <t>40 à 59 ans</t>
  </si>
  <si>
    <t>Source : Insee - estimations de population (résultats provisoires arrêtés au 1er janvier 2018)</t>
  </si>
  <si>
    <t>Sources : Cnaf, fichiers Bénétrim et Fileas, Insee, Estimations localisées de population au 01/01/2018</t>
  </si>
  <si>
    <t>Part de la population régionale couverte par la prime d'activité en 2018 : Pays de la Loire : 8,3 %</t>
  </si>
  <si>
    <t xml:space="preserve">Nombre </t>
  </si>
  <si>
    <t>En %</t>
  </si>
  <si>
    <t xml:space="preserve">Taux d'allocataires de l'allocation aux adultes handicapés (AAH) </t>
  </si>
  <si>
    <t>dans la population âgée de 20 à 64 ans</t>
  </si>
  <si>
    <t>Source : CNAF, MSA, DRESS</t>
  </si>
  <si>
    <t>Source : Dress - Enquête bénéficiaires de l'aide sociale départementale (Dress), Insee - Rcensement de la population et fichier localisé social et fiscal</t>
  </si>
  <si>
    <t>Nombre de bénéficiaires de l'APA domicile ou établissement en décembre 2016</t>
  </si>
  <si>
    <t>APA domicile ou établissement</t>
  </si>
  <si>
    <t>Dont APA domicile</t>
  </si>
  <si>
    <t>Pays de la Loire</t>
  </si>
  <si>
    <r>
      <t xml:space="preserve">Dépenses brutes totales d'APA 
en 2016 
</t>
    </r>
    <r>
      <rPr>
        <i/>
        <sz val="10"/>
        <color theme="1"/>
        <rFont val="Calibri"/>
        <family val="2"/>
        <scheme val="minor"/>
      </rPr>
      <t>en millions d'euros</t>
    </r>
  </si>
  <si>
    <t>Nombre de personnes de 75 ans ou plus au 01/01/2018</t>
  </si>
  <si>
    <t>Proportion de personnes de 
75 ans ou plus dans la population totale au 01/01/2018</t>
  </si>
  <si>
    <t>Taux de pauvreté des ménages dont le référent fiscal a 75 ans ou plus en 2014</t>
  </si>
  <si>
    <t>Taux de bénéficiaires de l'APA en % de la population des 75 ans ou plus en 2016 
En %</t>
  </si>
  <si>
    <t>Taux de bénéficiaires de l'APA âgés de 75 ans et plus au 31/12/2015</t>
  </si>
  <si>
    <t>Indicateurs sociaux sur les personnes âgées et les bénéficiaires de l'APA</t>
  </si>
  <si>
    <t xml:space="preserve">Taux de bénéficiaires de l'APA à domicile, tous GIR confondus </t>
  </si>
  <si>
    <t>Tutelle</t>
  </si>
  <si>
    <t>Curatelle simple</t>
  </si>
  <si>
    <t>Curatelle renforcée</t>
  </si>
  <si>
    <t>Mesure d'accompagnement
judiciaire</t>
  </si>
  <si>
    <t>Subrogé tuteur ou curateur</t>
  </si>
  <si>
    <t>Sauvegarde de justice</t>
  </si>
  <si>
    <t>Nature de la mesure</t>
  </si>
  <si>
    <t>Lieu de vie</t>
  </si>
  <si>
    <t>Domicile</t>
  </si>
  <si>
    <t>en nombre</t>
  </si>
  <si>
    <t>en %</t>
  </si>
  <si>
    <t>Etablissement</t>
  </si>
  <si>
    <t>Tutelle aux biens ou 
à la  personne</t>
  </si>
  <si>
    <t>Curatelle aux biens ou 
à la personne</t>
  </si>
  <si>
    <t>Nombre de mesures gérées par les mandataires individuels au 31/12/2019 selon la nature de la mesure et par département</t>
  </si>
  <si>
    <t>Typologie des mesures gérées par les services mandataires</t>
  </si>
  <si>
    <t>Total en établissement</t>
  </si>
  <si>
    <t>Total à domicile</t>
  </si>
  <si>
    <t>Nombre de mesures en moyenne</t>
  </si>
  <si>
    <t>en % du total des mesures</t>
  </si>
  <si>
    <t>nombre de points</t>
  </si>
  <si>
    <t>en % du total des points</t>
  </si>
  <si>
    <t>Services</t>
  </si>
  <si>
    <t>ETP</t>
  </si>
  <si>
    <t>Personnes physiques</t>
  </si>
  <si>
    <t>Evolution du nombre de mesures gérées par les services entre 2015 et 2019 par rapport au nombre total de mesures</t>
  </si>
  <si>
    <t>Nombre de mesures gérées</t>
  </si>
  <si>
    <t>Services mandataires</t>
  </si>
  <si>
    <t>Taux d'évolution 
2015-2019</t>
  </si>
  <si>
    <t>Total mesures financées 
par l'Etat</t>
  </si>
  <si>
    <t>Evolution du nombre de mesures gérées par les services entre 2015 et 2019 par département</t>
  </si>
  <si>
    <t>Nombre de mesures gérées
au 31/12/2015</t>
  </si>
  <si>
    <t>Nombre de mesures gérées
au 31/12/2019</t>
  </si>
  <si>
    <t>Nombre de mandataires individuels inscrits entre 2015 et 2019</t>
  </si>
  <si>
    <t>Evolution 
2015-2019</t>
  </si>
  <si>
    <t>Enquête DGCS</t>
  </si>
  <si>
    <t>Nombre de mandataires individuels inscrits par département</t>
  </si>
  <si>
    <t>Nombre de mandataires inscrits sur les listes départementales au 
1er janvier 2015</t>
  </si>
  <si>
    <t>Nombre de mandataires inscrits sur les listes départementales au 
1er janvier 2016</t>
  </si>
  <si>
    <t>Nombre de mandataires inscrits sur les listes départementales au 
1er janvier 2017</t>
  </si>
  <si>
    <t>Nombre de mandataires inscrits sur les listes départementales au 
1er janvier 2018</t>
  </si>
  <si>
    <t>Nombre de mandataires inscrits sur les listes départementales au 
1er janvier 2019</t>
  </si>
  <si>
    <t>Evolution du nombre de mesures gérées par les mandataires individuels entre 2015 et 2019 par rapport au nombre total de mesures</t>
  </si>
  <si>
    <t>Mandataires individuels</t>
  </si>
  <si>
    <t>Evolution en nombre de mesures 2015-2019</t>
  </si>
  <si>
    <t>Nombre de préposés d'établissement par département entre 2015 et 2019</t>
  </si>
  <si>
    <t>Nombre de préposés listes MJPM</t>
  </si>
  <si>
    <t>Nombre de préposés enquête MJPM</t>
  </si>
  <si>
    <t>Taux d'évolution
2015 - 2019
en %</t>
  </si>
  <si>
    <t>Evolution 
2015-2019
en %</t>
  </si>
  <si>
    <t>Evolution du nombre de mesures gérées par les préposés d'établissement entre 2015 et 2019</t>
  </si>
  <si>
    <t>Evolution en nombre  2015-2019</t>
  </si>
  <si>
    <t>Nombre de délégués aux prestations familiales, par département entre 2015 et 2019</t>
  </si>
  <si>
    <t>DPF</t>
  </si>
  <si>
    <t>Evolution du nombre de professionnels entre le 1er janvier 2015 et le 1er janvier 2020</t>
  </si>
  <si>
    <t>Préposés d'établissement</t>
  </si>
  <si>
    <t>Services tutélaires</t>
  </si>
  <si>
    <t>Personnes 
physiques</t>
  </si>
  <si>
    <t>Nombre Délégués</t>
  </si>
  <si>
    <t>Nombre de mesures exercées par mandataire individuel au 01/01/2020</t>
  </si>
  <si>
    <t>Pas de mesure</t>
  </si>
  <si>
    <t>1 à 10 mesures</t>
  </si>
  <si>
    <t>11 à 20 mesures</t>
  </si>
  <si>
    <t>21 à 30 mesures</t>
  </si>
  <si>
    <t>31 à 40 mesures</t>
  </si>
  <si>
    <t>51 à 60 mesures</t>
  </si>
  <si>
    <t>61 à 70 mesures</t>
  </si>
  <si>
    <t>71 à 80 mesures</t>
  </si>
  <si>
    <t>+ 80 mesures</t>
  </si>
  <si>
    <t>41 à 50 mesures</t>
  </si>
  <si>
    <t>Source : DDCS(PP)</t>
  </si>
  <si>
    <t>Mandataires individuels par tranche d'âge au 01/01/2020</t>
  </si>
  <si>
    <t>35 ans à moins de 50 ans</t>
  </si>
  <si>
    <t>50 ans à moins de 65 ans</t>
  </si>
  <si>
    <t>+ de 65 ans</t>
  </si>
  <si>
    <t>25 ans à moins de 35 ans</t>
  </si>
  <si>
    <t>Nombre d'établissements publics de + 80 lits qui n'ont pas de préposés au 01/01/2020</t>
  </si>
  <si>
    <t>Evolution 2015 à 2019</t>
  </si>
  <si>
    <t>En mesures</t>
  </si>
  <si>
    <t>Sources : DRDJSCS/DDCS tableau régional de suivi de l'activité</t>
  </si>
  <si>
    <t>Nombre de personnes protégées en Pays de la Loire de 2015 à 2019 (hors tuteurs familiaux)</t>
  </si>
  <si>
    <t xml:space="preserve">En mesures </t>
  </si>
  <si>
    <t>Progression 
annuelle 
moyenne</t>
  </si>
  <si>
    <t>Tribunal</t>
  </si>
  <si>
    <t>Postes</t>
  </si>
  <si>
    <t>Dpt</t>
  </si>
  <si>
    <t>Littoral sud-loire (de Villeneuve-en-Retz à Paimboeuf et Communes du littoral</t>
  </si>
  <si>
    <t>St-Nazaire</t>
  </si>
  <si>
    <t>Nantes et St-Nazaire</t>
  </si>
  <si>
    <t>Nantes</t>
  </si>
  <si>
    <t>Année</t>
  </si>
  <si>
    <t>Zone nord-ouest (Bouée, Savenay, Campbon, Ste-Anne sur Brivet, Drefféac, St-Gildas des Bois et Sévérac)</t>
  </si>
  <si>
    <t>Centre nord (de Massérac à Blain)</t>
  </si>
  <si>
    <t>Centre-est (de Trans-sur-Erdre à Oudon)</t>
  </si>
  <si>
    <t>Zone nord-est (de Derval à La Chevallerais incluant Jans, Nozay, Vay, La Grigonnais jusqu'aux communes limitrophes du département au nord de Saffré, Jou-sur-Erdre, Riaillé et Vallons-de-l'Erdre)</t>
  </si>
  <si>
    <t xml:space="preserve">Zone sud-est de Geneston à Rezé, incluant Le Bignon et Pont St-Martin et des communes sud-Loire de St-Sébastien-sur-Loire à la Divatte-sur-Loire </t>
  </si>
  <si>
    <t>Château-Gontier</t>
  </si>
  <si>
    <t>Laval</t>
  </si>
  <si>
    <t>Sud-ouest du département de St-denis d'Orques à La Milesse et de Sablé à Noyen S/Sarthe</t>
  </si>
  <si>
    <t>Le Mans et la Flèche</t>
  </si>
  <si>
    <t>Secteur de La Roche-sur-Yon</t>
  </si>
  <si>
    <t>Secteur des Sables d'Olonne</t>
  </si>
  <si>
    <t>Secteur de Fontenay le Comte</t>
  </si>
  <si>
    <t>La Roche sur Yon</t>
  </si>
  <si>
    <t>Les Sables d'Olonne</t>
  </si>
  <si>
    <t>Fontenay leComte</t>
  </si>
  <si>
    <t>Nord du département</t>
  </si>
  <si>
    <t>Sud du département</t>
  </si>
  <si>
    <t>Nombre de mesures confiées aux familles et aux professionnels</t>
  </si>
  <si>
    <t>Mesures confiées aux familles</t>
  </si>
  <si>
    <t>Mesures confiées aux professionnels</t>
  </si>
  <si>
    <t>Angers</t>
  </si>
  <si>
    <t>Saumur</t>
  </si>
  <si>
    <t>Cholet</t>
  </si>
  <si>
    <t>Sud-ouest du département de St-Denis d'Orques à La Milesse et de Sablé à Noyen S/Sarthe</t>
  </si>
  <si>
    <t>TOTAL</t>
  </si>
  <si>
    <t>Procédure d'agrément des MI :   24 postes pourvus depuis 2017</t>
  </si>
  <si>
    <t>Champ d'intervention</t>
  </si>
  <si>
    <t>habilitations familiales</t>
  </si>
  <si>
    <t>tutelles</t>
  </si>
  <si>
    <t>curatelles</t>
  </si>
  <si>
    <t>Autres</t>
  </si>
  <si>
    <t xml:space="preserve">tutelles </t>
  </si>
  <si>
    <t>Le Mans</t>
  </si>
  <si>
    <t>La Flèche</t>
  </si>
  <si>
    <t>La Roche-sur-Yon</t>
  </si>
  <si>
    <t>Les sables d'Olonne</t>
  </si>
  <si>
    <t>Source : Tribunaux - logiciel TUTTI</t>
  </si>
  <si>
    <t>Fontenay-le-Comte</t>
  </si>
  <si>
    <t>MAJ</t>
  </si>
  <si>
    <t>Mandat de protection future</t>
  </si>
  <si>
    <t>Ouvertures de mesures d'accompagnement judiciaire (MAJ) et de mandats de protection future de 2011 à 2018</t>
  </si>
  <si>
    <t>NR</t>
  </si>
  <si>
    <t>NR : non renseigné</t>
  </si>
  <si>
    <t>Source : Justice</t>
  </si>
  <si>
    <t>Répartition des mesures, par type de professionnels, de 2015 à 2019</t>
  </si>
  <si>
    <t>Individuels</t>
  </si>
  <si>
    <t>Préposés</t>
  </si>
  <si>
    <t xml:space="preserve">Evolution
2015 à 2019
région </t>
  </si>
  <si>
    <t>Maine et Loire</t>
  </si>
  <si>
    <t xml:space="preserve">Vendée </t>
  </si>
  <si>
    <t>Appel à candidatures nombre de postes</t>
  </si>
  <si>
    <t>Département</t>
  </si>
  <si>
    <t xml:space="preserve">Mayenne </t>
  </si>
  <si>
    <t>Fontenay le Comte</t>
  </si>
  <si>
    <t>Nombre de professionnels mandataires au 1er janvier 2020</t>
  </si>
  <si>
    <t>* 2 MI/45 non financés en 44 dont 1 pour raisons de santé</t>
  </si>
  <si>
    <t>CONFLUENCE SOCIALE</t>
  </si>
  <si>
    <t>CRIFO</t>
  </si>
  <si>
    <t>UDAF 44</t>
  </si>
  <si>
    <t>UDAF 49</t>
  </si>
  <si>
    <t>CJC</t>
  </si>
  <si>
    <t>ATADEM</t>
  </si>
  <si>
    <t>UDAF 53</t>
  </si>
  <si>
    <t>ATMP 53</t>
  </si>
  <si>
    <t>UDAF 72</t>
  </si>
  <si>
    <t>ATH</t>
  </si>
  <si>
    <t>UDAF 85</t>
  </si>
  <si>
    <t>AREAMS</t>
  </si>
  <si>
    <t>ATHM</t>
  </si>
  <si>
    <t xml:space="preserve">Nombre de mesures gérées au </t>
  </si>
  <si>
    <t>(Source : tableau semestriel de suivi de l'activité tutélaire)</t>
  </si>
  <si>
    <t>(Source : dialogue de gestion 2019/2020 pour les données MI au 01/01/2020)</t>
  </si>
  <si>
    <t>Source : INSEE estimation de population</t>
  </si>
  <si>
    <t>Nombre d'allocataires du RSA 
au 31/12/2017</t>
  </si>
  <si>
    <t>Nombre d'allocataires AAH 
au 31/12/2017</t>
  </si>
  <si>
    <r>
      <t xml:space="preserve">Population au 1er janvier 2019
</t>
    </r>
    <r>
      <rPr>
        <sz val="11"/>
        <color rgb="FFFF0000"/>
        <rFont val="Calibri"/>
        <family val="2"/>
        <scheme val="minor"/>
      </rPr>
      <t>estimation</t>
    </r>
    <r>
      <rPr>
        <sz val="11"/>
        <color theme="1"/>
        <rFont val="Calibri"/>
        <family val="2"/>
        <scheme val="minor"/>
      </rPr>
      <t xml:space="preserve">
</t>
    </r>
    <r>
      <rPr>
        <i/>
        <sz val="11"/>
        <color theme="1"/>
        <rFont val="Calibri"/>
        <family val="2"/>
        <scheme val="minor"/>
      </rPr>
      <t>en milliers</t>
    </r>
  </si>
  <si>
    <t>Source : Insee, estimations de population (2019)</t>
  </si>
  <si>
    <t>Variation annuelle moyenne - en %
2015-2019</t>
  </si>
  <si>
    <t>Nombre d'allocataires AAH au 31/12/2017</t>
  </si>
  <si>
    <t>Nombre d'allocataires du RSA au 31/12/2017</t>
  </si>
  <si>
    <t>MASP 1</t>
  </si>
  <si>
    <t>MASP 2</t>
  </si>
  <si>
    <t>MASP 3</t>
  </si>
  <si>
    <t>Taux d'évolution
2014/2019</t>
  </si>
  <si>
    <t>Situation familiale</t>
  </si>
  <si>
    <t>Nombre total de MASP en cours au 31/12</t>
  </si>
  <si>
    <t>Personne seule sans enfant mineur à charge</t>
  </si>
  <si>
    <t>Personne seule avec enfant(s) mineur(s) à charge</t>
  </si>
  <si>
    <t>Personne en couple sans enfant mineur à charge</t>
  </si>
  <si>
    <t>Personne en couple avec enfant(s) mineur à charge</t>
  </si>
  <si>
    <t>Âge</t>
  </si>
  <si>
    <t>Moins de 30 ans</t>
  </si>
  <si>
    <t>De 30 ans à 44 ans</t>
  </si>
  <si>
    <t>De 45 ans à 59 ans</t>
  </si>
  <si>
    <t>De 60 ans à 79 ans</t>
  </si>
  <si>
    <t>80 ans et plus</t>
  </si>
  <si>
    <t>* : Dans le cas où la MASP est signée par un couple, indiquer l'âge de la personne la plus âgée.</t>
  </si>
  <si>
    <t>Sexe</t>
  </si>
  <si>
    <t>Femme</t>
  </si>
  <si>
    <t>Homme</t>
  </si>
  <si>
    <t>* : Uniquement pour les personnes qui ne sont pas en couple.</t>
  </si>
  <si>
    <t>Niveau de ressources mensuel moyen</t>
  </si>
  <si>
    <t>jusqu'à 500 €</t>
  </si>
  <si>
    <t>de 500 à 700 €</t>
  </si>
  <si>
    <t>de 700 à 1200 €</t>
  </si>
  <si>
    <t>&gt;1200 €</t>
  </si>
  <si>
    <t>* Ensemble des resources du ménages, qu'elles proviennent du revenu du travail ou des prestations.</t>
  </si>
  <si>
    <t>Situation familiale des personnes bénéficiaires d'une MASP au 31 décembre 2018</t>
  </si>
  <si>
    <t>Âge* des personnes bénéficiaires d'une MASP au 31 décembre 2018</t>
  </si>
  <si>
    <t>Sexe des personnes seules* bénéficiaires d'une MASP au 31 décembre 2018</t>
  </si>
  <si>
    <t>Retour à l'autonomie avec ou sans accompagnement généraliste</t>
  </si>
  <si>
    <t>Non-respect par la personne des termes du contrat et impossibilité de mettre en œuvre la procédure de versement direct des prestations sociales au bailleur</t>
  </si>
  <si>
    <t>Dépassement de la durée légale maximale de la MASP</t>
  </si>
  <si>
    <t>Fin de prestation éligible</t>
  </si>
  <si>
    <t>Ouverture ou orientation vers une mesure d'accompagnement judiciaire</t>
  </si>
  <si>
    <t>Ouverture ou orientation vers une curatelle, une tutelle ou une sauvegarde de justice</t>
  </si>
  <si>
    <t>Mise en œuvre d'un AESF ou d'une MJAGBF (2)</t>
  </si>
  <si>
    <t>Autre (déménagement, décès…)</t>
  </si>
  <si>
    <t>(1) Si une MASP se termine au cours de l'année, elle sera comptabilisée autant de fois que le nombre de motifs de sortie.</t>
  </si>
  <si>
    <t>(2) Accompagnement en économie sociale et familiale (AESF) et mesure judiciaire d'aide à la gestion du budget familial (MJAGBF).</t>
  </si>
  <si>
    <t>Région PDL</t>
  </si>
  <si>
    <t>Nombre de contrats MASP mis en œuvre depuis 2014</t>
  </si>
  <si>
    <t>Données 2018 obligatoires</t>
  </si>
  <si>
    <t>Renseigner les années 2015 - 2016 et 2017 si possible</t>
  </si>
  <si>
    <r>
      <t xml:space="preserve">2014 </t>
    </r>
    <r>
      <rPr>
        <vertAlign val="superscript"/>
        <sz val="11"/>
        <color theme="1"/>
        <rFont val="Calibri"/>
        <family val="2"/>
        <scheme val="minor"/>
      </rPr>
      <t>(1)</t>
    </r>
  </si>
  <si>
    <t>Données 2019 à recueillir ultérieurement compte tenu de la période</t>
  </si>
  <si>
    <t>PDL</t>
  </si>
  <si>
    <t>Type de motifs</t>
  </si>
  <si>
    <r>
      <t>Personnel affecté 
aux MASP</t>
    </r>
    <r>
      <rPr>
        <b/>
        <vertAlign val="superscript"/>
        <sz val="11"/>
        <color theme="1"/>
        <rFont val="Calibri"/>
        <family val="2"/>
        <scheme val="minor"/>
      </rPr>
      <t xml:space="preserve"> (2) </t>
    </r>
    <r>
      <rPr>
        <b/>
        <sz val="11"/>
        <color theme="1"/>
        <rFont val="Calibri"/>
        <family val="2"/>
        <scheme val="minor"/>
      </rPr>
      <t>en ETP</t>
    </r>
  </si>
  <si>
    <t>Nombre de sorties de mesures selon le ou 
les motifs (1)  de sortie au cours de l'année</t>
  </si>
  <si>
    <r>
      <rPr>
        <b/>
        <vertAlign val="superscript"/>
        <sz val="11"/>
        <color theme="1"/>
        <rFont val="Calibri"/>
        <family val="2"/>
        <scheme val="minor"/>
      </rPr>
      <t>(1)</t>
    </r>
    <r>
      <rPr>
        <b/>
        <sz val="11"/>
        <color theme="1"/>
        <rFont val="Calibri"/>
        <family val="2"/>
        <scheme val="minor"/>
      </rPr>
      <t xml:space="preserve"> Données 2014 indiquées dans le schéma 2015-2020</t>
    </r>
  </si>
  <si>
    <t>Ex : 3 CESF représentant 2,4 ETP</t>
  </si>
  <si>
    <t>Niveau de ressources* mensuel moyen du ménage des bénéficiaires d'une MASP au 31 décembre 2018</t>
  </si>
  <si>
    <r>
      <t xml:space="preserve">Nombre de MASP </t>
    </r>
    <r>
      <rPr>
        <b/>
        <sz val="16"/>
        <color rgb="FFFF0000"/>
        <rFont val="Calibri"/>
        <family val="2"/>
        <scheme val="minor"/>
      </rPr>
      <t>terminées au cours de l'année 2018</t>
    </r>
    <r>
      <rPr>
        <b/>
        <sz val="16"/>
        <rFont val="Calibri"/>
        <family val="2"/>
        <scheme val="minor"/>
      </rPr>
      <t xml:space="preserve"> selon le motif de sortie</t>
    </r>
  </si>
  <si>
    <t>Q</t>
  </si>
  <si>
    <t>A2.1 : Nombre de MASP en cours au 31 décembre 2016</t>
  </si>
  <si>
    <t>France métropolitaine et DROM</t>
  </si>
  <si>
    <r>
      <rPr>
        <b/>
        <u/>
        <sz val="10"/>
        <rFont val="Arial Narrow"/>
        <family val="2"/>
      </rPr>
      <t>Contrats</t>
    </r>
    <r>
      <rPr>
        <b/>
        <sz val="10"/>
        <rFont val="Arial Narrow"/>
        <family val="2"/>
      </rPr>
      <t xml:space="preserve"> prévoyant un accompagnement social et une aide à la gestion du budget 
</t>
    </r>
    <r>
      <rPr>
        <b/>
        <sz val="10"/>
        <color theme="6" tint="-0.249977111117893"/>
        <rFont val="Arial Narrow"/>
        <family val="2"/>
      </rPr>
      <t>(MASP1)</t>
    </r>
  </si>
  <si>
    <r>
      <rPr>
        <b/>
        <u/>
        <sz val="10"/>
        <rFont val="Arial Narrow"/>
        <family val="2"/>
      </rPr>
      <t xml:space="preserve">Contrats </t>
    </r>
    <r>
      <rPr>
        <b/>
        <sz val="10"/>
        <rFont val="Arial Narrow"/>
        <family val="2"/>
      </rPr>
      <t xml:space="preserve">prévoyant en complément de l'accompagnement social, la gestion des prestations sociales de l'intéressé 
</t>
    </r>
    <r>
      <rPr>
        <b/>
        <sz val="10"/>
        <color theme="6" tint="-0.249977111117893"/>
        <rFont val="Arial Narrow"/>
        <family val="2"/>
      </rPr>
      <t>(MASP2)</t>
    </r>
  </si>
  <si>
    <r>
      <t xml:space="preserve">Procédures judiciaires d'autorisation de versement direct des prestations sociales au bailleur 
</t>
    </r>
    <r>
      <rPr>
        <b/>
        <sz val="10"/>
        <color theme="6" tint="-0.249977111117893"/>
        <rFont val="Arial Narrow"/>
        <family val="2"/>
      </rPr>
      <t>(MASP3)</t>
    </r>
  </si>
  <si>
    <t>Total des MASP</t>
  </si>
  <si>
    <t>44  Loire-Atlantique</t>
  </si>
  <si>
    <t>49  Maine-et-Loire</t>
  </si>
  <si>
    <t>53  Mayenne</t>
  </si>
  <si>
    <t>72  Sarthe</t>
  </si>
  <si>
    <t>85  Vendée</t>
  </si>
  <si>
    <t>Totaux</t>
  </si>
  <si>
    <t>NR : Non renseigné</t>
  </si>
  <si>
    <t>(*)  La MASP n'est pas mise en place dans ce département.</t>
  </si>
  <si>
    <t>Source : DREES, enquête Aide sociale, volet sur les Mesures d’Accompagnement Social Personnalisé.</t>
  </si>
  <si>
    <r>
      <rPr>
        <b/>
        <vertAlign val="superscript"/>
        <sz val="11"/>
        <color theme="1"/>
        <rFont val="Calibri"/>
        <family val="2"/>
        <scheme val="minor"/>
      </rPr>
      <t>(2)</t>
    </r>
    <r>
      <rPr>
        <b/>
        <sz val="11"/>
        <color theme="1"/>
        <rFont val="Calibri"/>
        <family val="2"/>
        <scheme val="minor"/>
      </rPr>
      <t xml:space="preserve"> Il peut s'agir de personnel CD tels que les CESF, les travailleurs sociaux type AS ou de prestataires extérieurs tels que les services tutélaires ou autre (à préciser).</t>
    </r>
  </si>
  <si>
    <t>Nombre de mesures gérées par les mandataires individuels au 31/12/2018 selon la nature de la mesure et le lieu de vie</t>
  </si>
  <si>
    <t>Tutelle ou curatelle aux biens</t>
  </si>
  <si>
    <t>Tutelle ou curatelle à la personne</t>
  </si>
  <si>
    <t>Subrogé 
et Mandat 
ad hoc</t>
  </si>
  <si>
    <t>Source : Enquête DGCS - Etude des coûts exercice 2018</t>
  </si>
  <si>
    <t>Mesures non classées (subrogé, sauvegarde, mandat ad hoc majeur)</t>
  </si>
  <si>
    <t>TOTAL
GENERAL</t>
  </si>
  <si>
    <t>Répartition des mesures domicile / établissement au 31/12/2018</t>
  </si>
  <si>
    <t>Délégués</t>
  </si>
  <si>
    <t>Nombre de mandataires inscrits sur les listes départementales au 
1er janvier 2020</t>
  </si>
  <si>
    <r>
      <t>Nombre de mandataires individuels</t>
    </r>
    <r>
      <rPr>
        <b/>
        <sz val="11"/>
        <color rgb="FFFF0000"/>
        <rFont val="Calibri"/>
        <family val="2"/>
        <scheme val="minor"/>
      </rPr>
      <t xml:space="preserve"> inscrits </t>
    </r>
    <r>
      <rPr>
        <b/>
        <sz val="11"/>
        <color theme="1"/>
        <rFont val="Calibri"/>
        <family val="2"/>
        <scheme val="minor"/>
      </rPr>
      <t xml:space="preserve">
sur les listes départementales au 1er janvier 2020</t>
    </r>
  </si>
  <si>
    <r>
      <t>Nombre de mandataires individuels</t>
    </r>
    <r>
      <rPr>
        <b/>
        <sz val="11"/>
        <color rgb="FFFF0000"/>
        <rFont val="Calibri"/>
        <family val="2"/>
        <scheme val="minor"/>
      </rPr>
      <t xml:space="preserve"> financés  </t>
    </r>
    <r>
      <rPr>
        <b/>
        <sz val="11"/>
        <color theme="1"/>
        <rFont val="Calibri"/>
        <family val="2"/>
        <scheme val="minor"/>
      </rPr>
      <t xml:space="preserve">
dans le département au 1er janvier 2020</t>
    </r>
  </si>
  <si>
    <t>Source : enquête DGCS - Etude des coûts exercice 2018</t>
  </si>
  <si>
    <t>2 AAC prévus en 2020 : 3 MI en Mayenne et 4 MI en Sarthe</t>
  </si>
  <si>
    <t>Evolution du nombre de mesures gérées par les préposés d'établissement entre 2015 et 2019 par rapport au nombre total de mesures</t>
  </si>
  <si>
    <t xml:space="preserve">Préposés </t>
  </si>
  <si>
    <t>Ecart entre le nombre de préposés dans les listes départementales et l'enquête de décembre 2019</t>
  </si>
  <si>
    <t>7 CESF représentant 6,4 ETP + 3 prestataires UDAF, ADAPEI ARIA et AREAMS</t>
  </si>
  <si>
    <t>Cholet (1)</t>
  </si>
  <si>
    <t>(1) TI de Cholet : comptage de 2018 (uniquemet 11 mois soit de janvier à novembre 2018)</t>
  </si>
  <si>
    <t>3 ETP à revoir</t>
  </si>
  <si>
    <t xml:space="preserve">Nombre de mesures MJAGBF </t>
  </si>
  <si>
    <t>Nombre de mesures MJAGBF au 31 décembre :</t>
  </si>
  <si>
    <t>Nombre de MJAGBF pour 1000 jeunes de moins de 20 ans</t>
  </si>
  <si>
    <t>Rapport moins de 20 ans</t>
  </si>
  <si>
    <t>Moyenne régionale ou total</t>
  </si>
  <si>
    <t>Population des moins de 20 ans (janvier 2019 insee)</t>
  </si>
  <si>
    <t>Appels téléphoniques</t>
  </si>
  <si>
    <t>Permanences physiques</t>
  </si>
  <si>
    <t>RDV personnalisés</t>
  </si>
  <si>
    <t>Mails et courriers</t>
  </si>
  <si>
    <t>Nombre de
personnes reçues</t>
  </si>
  <si>
    <t>Nombre de 
personnes reçues</t>
  </si>
  <si>
    <t>Nombre 
d'appels recus</t>
  </si>
  <si>
    <t xml:space="preserve">Nombre de demandes d'information reçues </t>
  </si>
  <si>
    <t xml:space="preserve"> par courrier</t>
  </si>
  <si>
    <t xml:space="preserve"> par mail</t>
  </si>
  <si>
    <t>Source : fiches d'intervention de la plateforme ISTF.</t>
  </si>
  <si>
    <t>1 -permanences téléphoniques</t>
  </si>
  <si>
    <r>
      <rPr>
        <sz val="11"/>
        <color rgb="FFFF0000"/>
        <rFont val="Calibri"/>
        <family val="2"/>
        <scheme val="minor"/>
      </rPr>
      <t>En cours l'exercice d'une mesure</t>
    </r>
    <r>
      <rPr>
        <sz val="11"/>
        <color theme="1"/>
        <rFont val="Calibri"/>
        <family val="2"/>
        <scheme val="minor"/>
      </rPr>
      <t>, 23 % des appels reçus (soit 589 appels) concernent le patrimoine, l'inventaire et le compte de gestion suivi par des demandes d'information liées au domaine juridique (18 % soit 472 appels)</t>
    </r>
  </si>
  <si>
    <t>Quelques données régionales - année 2019</t>
  </si>
  <si>
    <r>
      <t xml:space="preserve">28 % des appels reçus (soit 642 appels) </t>
    </r>
    <r>
      <rPr>
        <sz val="11"/>
        <color rgb="FFFF0000"/>
        <rFont val="Calibri"/>
        <family val="2"/>
        <scheme val="minor"/>
      </rPr>
      <t>en amont de la mesure</t>
    </r>
    <r>
      <rPr>
        <sz val="11"/>
        <color theme="1"/>
        <rFont val="Calibri"/>
        <family val="2"/>
        <scheme val="minor"/>
      </rPr>
      <t xml:space="preserve">  portent sur des informations sur les mesures (tutelle, curatelle) suivi par des renseignements concernant les critères et la procédure d'ouverture d'une mesure (26 % soit 587 appels) </t>
    </r>
  </si>
  <si>
    <t xml:space="preserve">40 % des demandeurs sont âgés entre  40 et 59 ans et sur ces 40 %, les femmes représentent 74 %. 
</t>
  </si>
  <si>
    <t>Le demandeur est essentiellement tuteur ou curateur familial (50 %). Il peut s'agir également d'un membre de la famille (30 %). D'ailleurs, le plus souvent il s'agit d'un enfant (soit 42 %)</t>
  </si>
  <si>
    <t>2 - Permanences physiques</t>
  </si>
  <si>
    <t>Le plus souvent, cela a lieu au sein du tribunal (55 %) ou à la maison de la justice et du droit (19 %) ou encore au point d'accès au droit (14 %)</t>
  </si>
  <si>
    <t xml:space="preserve">En fonction du lieu de permanence, la durée moyenne de l'entretien varie : 28 minutes au tribunal, 42 minutes à la MJD ou encore 59 minutes au PAD </t>
  </si>
  <si>
    <r>
      <rPr>
        <sz val="11"/>
        <color rgb="FFFF0000"/>
        <rFont val="Calibri"/>
        <family val="2"/>
        <scheme val="minor"/>
      </rPr>
      <t>En amont de la mesure</t>
    </r>
    <r>
      <rPr>
        <sz val="11"/>
        <color theme="1"/>
        <rFont val="Calibri"/>
        <family val="2"/>
        <scheme val="minor"/>
      </rPr>
      <t>, les demandes portent pour 28 % (240 demandes) sur le rôle et les obligations suivi par des demandes d'information sur
les mesures de tutelle et de curatelle (24 % soit 203 demandes)</t>
    </r>
  </si>
  <si>
    <t>C'est également la tranche d'âge 40-59 ans qui domine (44 %) suivi de celle des 60-74 ans (40 %). Les moins de 40 ne représentent que 9 % des 
demandeurs.</t>
  </si>
  <si>
    <t xml:space="preserve">C'est un membre de la famille prioritairement (36 %) ou alors le tuteur ou le curateur familial (34 %). </t>
  </si>
  <si>
    <t>3 - RDV personnalisés</t>
  </si>
  <si>
    <t>720 personnes sont reçues lors des permanences physiques : 51 % (366 personnes) en amont de la mesure et 49 % (354 personnes en cours
d'exercice de la mesure.</t>
  </si>
  <si>
    <t>1 016 personnes sont reçues en RDV personnalisés : 39 % (395 personnes) en amont de la mesure et 61 % (621 personnes en cours
d'exercice de la mesure.</t>
  </si>
  <si>
    <t>Ces RDV se déroulent essentiellement au sein du service tutélaire ou d'un local professionnel (69 % représentant 696 personnes reçues) et durent 57 minutes en moyenne. A noter que 19 % des RDV personnalisés (soit 192 personnes reçues) ont lieu également au tribunal et que les référents des dispositifs ISTF interviennent également à domicile (7 % représentant RDV)</t>
  </si>
  <si>
    <r>
      <rPr>
        <sz val="11"/>
        <color rgb="FFFF0000"/>
        <rFont val="Calibri"/>
        <family val="2"/>
        <scheme val="minor"/>
      </rPr>
      <t>En amont de la mesure</t>
    </r>
    <r>
      <rPr>
        <sz val="11"/>
        <color theme="1"/>
        <rFont val="Calibri"/>
        <family val="2"/>
        <scheme val="minor"/>
      </rPr>
      <t xml:space="preserve">, les demandes portent bien évidemment essentiellement sur les mesures de tutelle et de curatelle (29 % soit 288 demandes) et sur les critères et la procédure d'ouverture d'une mesure (27 % soit 266 demandes).
</t>
    </r>
  </si>
  <si>
    <r>
      <rPr>
        <sz val="11"/>
        <color rgb="FFFF0000"/>
        <rFont val="Calibri"/>
        <family val="2"/>
        <scheme val="minor"/>
      </rPr>
      <t>En cours d'exercice de la mesure</t>
    </r>
    <r>
      <rPr>
        <sz val="11"/>
        <color theme="1"/>
        <rFont val="Calibri"/>
        <family val="2"/>
        <scheme val="minor"/>
      </rPr>
      <t xml:space="preserve">, ce sont les informations concernant le patrimoine, l'inventaire, le compte de gestion (40 %),   la gestion financière (14 % et le domaine juridique (15 %) qui sont davantage sollicitées par les demandeurs. </t>
    </r>
  </si>
  <si>
    <t>En revanche, c'est la tranche d'âge 60-74 (48 %) qui représente le plus fort pourcentage suivi par celle des 40-59 ans avec 33 %</t>
  </si>
  <si>
    <t>56 % des demandeurs sont tuteur ou curateur familial. Les enfants représentent 33 % des demandeurs, les parents 18 % et les frère-soeur 15 %</t>
  </si>
  <si>
    <t>4 - Mails et courriers</t>
  </si>
  <si>
    <r>
      <t xml:space="preserve">Les demandes d'information sont variées et portent essentiellement, </t>
    </r>
    <r>
      <rPr>
        <sz val="11"/>
        <color rgb="FFFF0000"/>
        <rFont val="Calibri"/>
        <family val="2"/>
        <scheme val="minor"/>
      </rPr>
      <t>en amont de la mesure,</t>
    </r>
    <r>
      <rPr>
        <sz val="11"/>
        <color theme="1"/>
        <rFont val="Calibri"/>
        <family val="2"/>
        <scheme val="minor"/>
      </rPr>
      <t xml:space="preserve"> sur les critères et la procédure d'ouverture de la mesure (26 %), sur la mesure de tutelle et de curatelle (21 %)et sur le médecin : liste, coût, certificat (20 %). </t>
    </r>
    <r>
      <rPr>
        <sz val="11"/>
        <color rgb="FFFF0000"/>
        <rFont val="Calibri"/>
        <family val="2"/>
        <scheme val="minor"/>
      </rPr>
      <t>En cours de mesure</t>
    </r>
    <r>
      <rPr>
        <sz val="11"/>
        <color theme="1"/>
        <rFont val="Calibri"/>
        <family val="2"/>
        <scheme val="minor"/>
      </rPr>
      <t>, les demandes d'information concernent le patrimoine, l'inventaire et le compte de gestion (29 %) et le domaine juridique (20 %).</t>
    </r>
  </si>
  <si>
    <t>5 - Repérage sur le dispositif</t>
  </si>
  <si>
    <t xml:space="preserve">En 2019, 38 % des personnes ont sollicité le dispositif ISTF suite à une précédente visite et 30 % ont eu connaissance de ce dispositif par l'intermédiaire de l'espace judiciaire. </t>
  </si>
  <si>
    <t>8,15 ETP (6,60 ETP CESF ou AS) + 1,55 ETP de secrétariat + autre</t>
  </si>
  <si>
    <r>
      <t xml:space="preserve">Nombre de mesures
au 31/12/2019
</t>
    </r>
    <r>
      <rPr>
        <b/>
        <sz val="11"/>
        <color rgb="FFFF0000"/>
        <rFont val="Calibri"/>
        <family val="2"/>
        <scheme val="minor"/>
      </rPr>
      <t>(hors tuteurs familiaux)</t>
    </r>
  </si>
  <si>
    <t>Evolution du nombre de mesures gérées par les mandataires  individuels entre 2015 et 2019</t>
  </si>
  <si>
    <t>Assistants tutélaires
en ETP</t>
  </si>
  <si>
    <t>En attente</t>
  </si>
  <si>
    <t>Répartition des mesures exercées par les professionnels domicile / établissement au 31/12/2018</t>
  </si>
  <si>
    <t xml:space="preserve">Evolution 31/12/2015 
au 31/12/2019
région </t>
  </si>
  <si>
    <t>Evolution 2015 à 2019 
Maine-et-Loire</t>
  </si>
  <si>
    <t>Source : tableau semestriel de suivi de l'activité tutélaire</t>
  </si>
  <si>
    <t>Taux de progression 2019/2024
 (au 31/12/2024)</t>
  </si>
  <si>
    <t>Planification de l'offre du schéma 2020 - 2025 (prévisions)</t>
  </si>
  <si>
    <t>A noter que le taux de prévisions d'augmentation d'activité sur le précédent schéma (2014-2020) s'établissait à + 11 % et qu'un avenant a dû être pris durant cette période car la montée en charge de l'activitité tutélaire avait été sous estimée pour 2 départements (72 et 85).</t>
  </si>
  <si>
    <t>8 ETP soit 4,75 travailleurs sociaux et 1,75 de prestataires + 1,50 de personnel administratif</t>
  </si>
  <si>
    <t xml:space="preserve">Structures </t>
  </si>
  <si>
    <t xml:space="preserve">ADAPEI - ARIA </t>
  </si>
  <si>
    <t xml:space="preserve">ATIMP </t>
  </si>
  <si>
    <t>Entrées</t>
  </si>
  <si>
    <t>Sorties</t>
  </si>
  <si>
    <t>Flux services tutélaires - 2019</t>
  </si>
  <si>
    <t xml:space="preserve">Flux Total </t>
  </si>
  <si>
    <t>Total Flux 
par département</t>
  </si>
  <si>
    <t xml:space="preserve">Activité - nombre de mesures au : </t>
  </si>
  <si>
    <t>1er trimestre 2019</t>
  </si>
  <si>
    <t>2e trimestre 2019</t>
  </si>
  <si>
    <t>3e trimestre 2019</t>
  </si>
  <si>
    <t>4e trimestre 2019</t>
  </si>
  <si>
    <t>UDAF</t>
  </si>
  <si>
    <t>Flux des services en 2019</t>
  </si>
  <si>
    <t xml:space="preserve">détail personnes physiques :  9 délégués représentant = 3,7 ETP </t>
  </si>
  <si>
    <t>+  13 professionnels des services support / 4 membres de l'encadrement = représentant 4,1 ETP</t>
  </si>
  <si>
    <t>DD53 :</t>
  </si>
  <si>
    <t>TOTAL 44</t>
  </si>
  <si>
    <t>TOTAL 49</t>
  </si>
  <si>
    <t>TOTAL 53</t>
  </si>
  <si>
    <t>TOTAL 72</t>
  </si>
  <si>
    <t>TOTAL 85</t>
  </si>
  <si>
    <t>Nombre de mesures gérées par les mandataires individuels au 31/12/2017 selon la nature de la mesure et le lieu de vie</t>
  </si>
  <si>
    <t>Mandat ad hoc majeur</t>
  </si>
  <si>
    <t xml:space="preserve">Dpts </t>
  </si>
  <si>
    <t>Rapport 
nombre de mesures</t>
  </si>
  <si>
    <t>Ecarts en mesures entre 2015 et 2019</t>
  </si>
  <si>
    <t>(Source : DDCS(PP)</t>
  </si>
  <si>
    <t xml:space="preserve">Sarthe </t>
  </si>
  <si>
    <t>Nombre de services MJPM en 2019</t>
  </si>
  <si>
    <t>Rappel au 31/12/2008
Nombre de sercices MJPM</t>
  </si>
  <si>
    <t>ETP dédié au dispositif ISTF</t>
  </si>
  <si>
    <t>Nobre total d'ETP affecté(s) à
cette activité</t>
  </si>
  <si>
    <t>ETP délégués</t>
  </si>
  <si>
    <t>ETP juriste</t>
  </si>
  <si>
    <t>ETP secrétaire</t>
  </si>
  <si>
    <t>ETP autre (préciser) : encadrement</t>
  </si>
  <si>
    <t>dont CNC</t>
  </si>
  <si>
    <t>Depuis 2016 : 3,1 ETP dont 2,1 ETP de CESF et 1 ETP responsable unité protection administrative des majeurs</t>
  </si>
  <si>
    <t>Les publics les plus touchés par les MJAGBF sont les familles de plus de 3 enfants et les familles monoparentales. 
On constate qu’en Loire-Atlantique, le nombre de MJAGBF pour 1 000 jeunes (classe d’âge moins de 20 ans) est nettement inférieur à la moyenne régionale qui se situe à 0,72 alors que le pourcentage de cette même population est le plus élevé de la région (soit 38,65 %) : même constat au précédent schéma
Le nombre de MJAGBF confiées aux délégués est en baisse de 2,90 % (soit - 20 mesures)
Précédent schéma : baisse de - 12 % entre 2009 et 2012, soit - 91 mesures</t>
  </si>
  <si>
    <t>Prévision mesures en 2025 (31/12/2024)
(estimation basée sur la progression moyenne/an sur la période 2015-2019)</t>
  </si>
  <si>
    <t>Nombre de mesures au :</t>
  </si>
  <si>
    <t xml:space="preserve"> Hypothèse 2
(moyenne sur les 3 dernières années)</t>
  </si>
  <si>
    <t>Prévision mesures en 2025 (31/12/2024)
(estimation basée sur la progression moyenne/an sur la période 2017-2019)</t>
  </si>
  <si>
    <t>Evolution 2015 à 2019
(4 années pleines)</t>
  </si>
  <si>
    <t>Evolution 2017 à 2019
(2 années pleines)</t>
  </si>
  <si>
    <t>Mesures au 31/12/2019</t>
  </si>
  <si>
    <t>* Hypothèse 1 présentée lors de la CRCS du 22 septembre 2020</t>
  </si>
  <si>
    <t xml:space="preserve"> Hypothèse 1 
(moyenne sur les 5 dernières années)*</t>
  </si>
  <si>
    <r>
      <t xml:space="preserve"> Hypothèse 3
(moyenne </t>
    </r>
    <r>
      <rPr>
        <b/>
        <sz val="11"/>
        <color rgb="FFFF0000"/>
        <rFont val="Calibri"/>
        <family val="2"/>
        <scheme val="minor"/>
      </rPr>
      <t>régionale</t>
    </r>
    <r>
      <rPr>
        <b/>
        <sz val="11"/>
        <color theme="1"/>
        <rFont val="Calibri"/>
        <family val="2"/>
        <scheme val="minor"/>
      </rPr>
      <t xml:space="preserve"> des 5 dernières années)</t>
    </r>
  </si>
  <si>
    <t>Taux de progression 2019/2024</t>
  </si>
  <si>
    <t>NC</t>
  </si>
  <si>
    <t>121 tutelles et curatelles en 2017</t>
  </si>
  <si>
    <t>120 tutelles et curatelles en 2018</t>
  </si>
  <si>
    <t>147 mesures confiées aux professionnels en 2017</t>
  </si>
  <si>
    <t>150 mesures confiées aux professionnels en 2018</t>
  </si>
  <si>
    <r>
      <t xml:space="preserve">Mesures au 31/12/2024
(estimation basée sur le </t>
    </r>
    <r>
      <rPr>
        <b/>
        <sz val="11"/>
        <color theme="1"/>
        <rFont val="Calibri"/>
        <family val="2"/>
        <scheme val="minor"/>
      </rPr>
      <t xml:space="preserve">taux régional </t>
    </r>
    <r>
      <rPr>
        <sz val="11"/>
        <color theme="1"/>
        <rFont val="Calibri"/>
        <family val="2"/>
        <scheme val="minor"/>
      </rPr>
      <t>d'évolution sur la période 2015-2019, soit + 11,55 %)</t>
    </r>
  </si>
  <si>
    <t xml:space="preserve">Mesures au : </t>
  </si>
  <si>
    <t>Mesures au 31/12/2024
(estimation basée sur le taux régional d'évolution sur la période 2015-2019, soit + 11,55 %)</t>
  </si>
  <si>
    <t>Evolution du nombre de mesures entre 2015 à 2019
(4 années pleines)</t>
  </si>
  <si>
    <r>
      <t xml:space="preserve">Evolution
moyenne </t>
    </r>
    <r>
      <rPr>
        <b/>
        <sz val="11"/>
        <color rgb="FFFF0000"/>
        <rFont val="Calibri"/>
        <family val="2"/>
        <scheme val="minor"/>
      </rPr>
      <t>annuelle</t>
    </r>
    <r>
      <rPr>
        <b/>
        <sz val="11"/>
        <color theme="1"/>
        <rFont val="Calibri"/>
        <family val="2"/>
        <scheme val="minor"/>
      </rPr>
      <t xml:space="preserve"> 
</t>
    </r>
  </si>
  <si>
    <t>Prévision mesures en 2025 (au 31/12/2024)
(estimation basée sur l'évolution moyenne/an sur la période 2015-2019)</t>
  </si>
  <si>
    <t>SYNTHESE/BILAN DU DISPOSITIF ISTF en 2020</t>
  </si>
  <si>
    <t>Mails</t>
  </si>
  <si>
    <t>Courriers</t>
  </si>
  <si>
    <t>SYNTHESE/BILAN DU DISPOSITIF ISTF en 2018 - 2019 - 2020</t>
  </si>
  <si>
    <r>
      <t xml:space="preserve">
</t>
    </r>
    <r>
      <rPr>
        <b/>
        <sz val="11"/>
        <color rgb="FFFF0000"/>
        <rFont val="Calibri"/>
        <family val="2"/>
        <scheme val="minor"/>
      </rPr>
      <t>IMPORTANT (A afficher dans le prochain schéma 2025-2030).</t>
    </r>
    <r>
      <rPr>
        <b/>
        <sz val="11"/>
        <color theme="1"/>
        <rFont val="Calibri"/>
        <family val="2"/>
        <scheme val="minor"/>
      </rPr>
      <t xml:space="preserve">
 L'UDAF 49 bien que ne gérant pas le dispositif ISTF 49 (c'est CJC) dans le cadre de son centre de ressources d'aides aux aidants oriente les familles qui les contactent vers CJC. Ainsi, le nombre d'orientations effectuées sur 2019  et 2020 est le suivant :
- en 2019 : 10 orientations sur 78 situations d'aidants
- en 2020 : 4 orientations sur 89 situations d'aidants
Pour les années à suivre, cet indicateur sera intégré au centre de ressources qui les transmettra chaque année à la DRDCS</t>
    </r>
  </si>
  <si>
    <r>
      <rPr>
        <sz val="11"/>
        <color rgb="FFFF0000"/>
        <rFont val="Calibri"/>
        <family val="2"/>
        <scheme val="minor"/>
      </rPr>
      <t xml:space="preserve">En cours d'exercice de la mesure, </t>
    </r>
    <r>
      <rPr>
        <sz val="11"/>
        <color theme="1"/>
        <rFont val="Calibri"/>
        <family val="2"/>
        <scheme val="minor"/>
      </rPr>
      <t>les demandes concernent essentiellement le patrimoine, l'inventaire, le compte de gestion (24 %), le rôle et les obligations (19 %), les démarches administratives (18 %) et la gestion financière et budgétaire (15 %)</t>
    </r>
  </si>
  <si>
    <r>
      <rPr>
        <b/>
        <sz val="11"/>
        <color rgb="FFFF0000"/>
        <rFont val="Calibri"/>
        <family val="2"/>
        <scheme val="minor"/>
      </rPr>
      <t>IMPORTANT (A afficher dans le prochain schéma 2025-2030).</t>
    </r>
    <r>
      <rPr>
        <b/>
        <sz val="11"/>
        <color theme="1"/>
        <rFont val="Calibri"/>
        <family val="2"/>
        <scheme val="minor"/>
      </rPr>
      <t xml:space="preserve">
 L'UDAF 49 bien que ne gérant pas le dispositif ISTF 49 (c'est CJC) dans le cadre de son centre de ressources d'aides aux aidants oriente les familles qui les contactent vers CJC. Ainsi, le nombre d'orientations effectuées sur 2019  et 2020 est le suivant :
- en 2019 : 10 orientations sur 78 situations d'aidants
- en 2020 : 4 orientations sur 89 situations d'aidants
Pour les années à suivre, cet indicateur sera intégré au centre de ressources qui les transmettra chaque année à la DRDCS</t>
    </r>
  </si>
  <si>
    <t>Nombre de mesures gérées par les mandatairesau individuels 31/12/2018 selon la nature de la mesure et le lieu de vie</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</si>
</sst>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6" formatCode="#,##0\ &quot;€&quot;;[Red]\-#,##0\ &quot;€&quot;"/>
    <numFmt numFmtId="43" formatCode="_-* #,##0.00\ _€_-;\-* #,##0.00\ _€_-;_-* &quot;-&quot;??\ _€_-;_-@_-"/>
    <numFmt numFmtId="164" formatCode="#,##0.0"/>
    <numFmt numFmtId="165" formatCode="0.0"/>
    <numFmt numFmtId="166" formatCode="0.0%"/>
    <numFmt numFmtId="167" formatCode="#,##0&quot;  &quot;"/>
    <numFmt numFmtId="168" formatCode="_-* #,##0.00\ _F_-;\-* #,##0.00\ _F_-;_-* &quot;-&quot;??\ _F_-;_-@_-"/>
    <numFmt numFmtId="169" formatCode="_-* #,##0.00\ [$€]_-;\-* #,##0.00\ [$€]_-;_-* &quot;-&quot;??\ [$€]_-;_-@_-"/>
    <numFmt numFmtId="170" formatCode="_-* #,##0.00\ [$€]_-;\-* #,##0.00\ [$€]_-;_-* \-??\ [$€]_-;_-@_-"/>
    <numFmt numFmtId="171" formatCode="_-* #,##0.00\ _F_-;\-* #,##0.00\ _F_-;_-* \-??\ _F_-;_-@_-"/>
    <numFmt numFmtId="172" formatCode="0\ %"/>
  </numFmts>
  <fonts count="50" x14ac:knownFonts="1">
    <font>
      <sz val="11"/>
      <color theme="1"/>
      <name val="Calibri"/>
      <family val="2"/>
      <scheme val="minor"/>
    </font>
    <font>
      <b/>
      <sz val="11"/>
      <color theme="1"/>
      <name val="Calibri"/>
      <family val="2"/>
      <scheme val="minor"/>
    </font>
    <font>
      <i/>
      <sz val="11"/>
      <color theme="1"/>
      <name val="Calibri"/>
      <family val="2"/>
      <scheme val="minor"/>
    </font>
    <font>
      <sz val="9"/>
      <color theme="1"/>
      <name val="Calibri"/>
      <family val="2"/>
      <scheme val="minor"/>
    </font>
    <font>
      <i/>
      <sz val="10"/>
      <color theme="1"/>
      <name val="Calibri"/>
      <family val="2"/>
      <scheme val="minor"/>
    </font>
    <font>
      <sz val="10"/>
      <color theme="1"/>
      <name val="Calibri"/>
      <family val="2"/>
      <scheme val="minor"/>
    </font>
    <font>
      <b/>
      <sz val="12"/>
      <color theme="1"/>
      <name val="Calibri"/>
      <family val="2"/>
      <scheme val="minor"/>
    </font>
    <font>
      <b/>
      <sz val="11"/>
      <color rgb="FFFF0000"/>
      <name val="Calibri"/>
      <family val="2"/>
      <scheme val="minor"/>
    </font>
    <font>
      <b/>
      <sz val="11"/>
      <name val="Calibri"/>
      <family val="2"/>
      <scheme val="minor"/>
    </font>
    <font>
      <sz val="11"/>
      <color rgb="FFFF0000"/>
      <name val="Calibri"/>
      <family val="2"/>
      <scheme val="minor"/>
    </font>
    <font>
      <b/>
      <sz val="14"/>
      <color theme="1"/>
      <name val="Calibri"/>
      <family val="2"/>
      <scheme val="minor"/>
    </font>
    <font>
      <sz val="10"/>
      <name val="Arial"/>
      <family val="2"/>
    </font>
    <font>
      <sz val="10"/>
      <name val="Times New Roman"/>
      <family val="1"/>
    </font>
    <font>
      <b/>
      <sz val="10"/>
      <name val="Times New Roman"/>
      <family val="1"/>
    </font>
    <font>
      <sz val="9"/>
      <name val="Times New Roman"/>
      <family val="1"/>
    </font>
    <font>
      <b/>
      <sz val="11"/>
      <name val="Times New Roman"/>
      <family val="1"/>
    </font>
    <font>
      <sz val="9"/>
      <name val="Arial"/>
      <family val="2"/>
    </font>
    <font>
      <sz val="9"/>
      <color indexed="10"/>
      <name val="Times New Roman"/>
      <family val="1"/>
    </font>
    <font>
      <b/>
      <sz val="9"/>
      <name val="Times New Roman"/>
      <family val="1"/>
    </font>
    <font>
      <b/>
      <sz val="10"/>
      <color indexed="10"/>
      <name val="Times New Roman"/>
      <family val="1"/>
    </font>
    <font>
      <sz val="8"/>
      <name val="Arial"/>
      <family val="2"/>
    </font>
    <font>
      <b/>
      <sz val="16"/>
      <color theme="1"/>
      <name val="Calibri"/>
      <family val="2"/>
      <scheme val="minor"/>
    </font>
    <font>
      <vertAlign val="superscript"/>
      <sz val="11"/>
      <color theme="1"/>
      <name val="Calibri"/>
      <family val="2"/>
      <scheme val="minor"/>
    </font>
    <font>
      <b/>
      <vertAlign val="superscript"/>
      <sz val="11"/>
      <color theme="1"/>
      <name val="Calibri"/>
      <family val="2"/>
      <scheme val="minor"/>
    </font>
    <font>
      <b/>
      <sz val="16"/>
      <name val="Calibri"/>
      <family val="2"/>
      <scheme val="minor"/>
    </font>
    <font>
      <b/>
      <sz val="12"/>
      <name val="Calibri"/>
      <family val="2"/>
      <scheme val="minor"/>
    </font>
    <font>
      <sz val="10"/>
      <name val="Calibri"/>
      <family val="2"/>
      <scheme val="minor"/>
    </font>
    <font>
      <b/>
      <sz val="16"/>
      <color rgb="FFFF0000"/>
      <name val="Calibri"/>
      <family val="2"/>
      <scheme val="minor"/>
    </font>
    <font>
      <sz val="10"/>
      <name val="Arial Narrow"/>
      <family val="2"/>
    </font>
    <font>
      <b/>
      <sz val="10"/>
      <name val="Arial Narrow"/>
      <family val="2"/>
    </font>
    <font>
      <b/>
      <sz val="10"/>
      <color theme="6" tint="-0.249977111117893"/>
      <name val="Arial Narrow"/>
      <family val="2"/>
    </font>
    <font>
      <b/>
      <sz val="10"/>
      <name val="Arial"/>
      <family val="2"/>
    </font>
    <font>
      <i/>
      <sz val="10"/>
      <name val="Arial Narrow"/>
      <family val="2"/>
    </font>
    <font>
      <b/>
      <u/>
      <sz val="10"/>
      <name val="Arial Narrow"/>
      <family val="2"/>
    </font>
    <font>
      <b/>
      <sz val="18"/>
      <color theme="6" tint="-0.249977111117893"/>
      <name val="Arial Narrow"/>
      <family val="2"/>
    </font>
    <font>
      <sz val="11"/>
      <color theme="1"/>
      <name val="Calibri"/>
      <family val="2"/>
      <scheme val="minor"/>
    </font>
    <font>
      <sz val="14"/>
      <name val="Calibri"/>
      <family val="2"/>
    </font>
    <font>
      <sz val="10"/>
      <name val="Arial"/>
      <family val="2"/>
      <charset val="1"/>
    </font>
    <font>
      <sz val="11"/>
      <color rgb="FF000000"/>
      <name val="Calibri"/>
      <family val="2"/>
      <charset val="1"/>
    </font>
    <font>
      <sz val="11"/>
      <name val="Calibri"/>
      <family val="2"/>
      <scheme val="minor"/>
    </font>
    <font>
      <sz val="10"/>
      <name val="Arial"/>
      <family val="2"/>
    </font>
    <font>
      <b/>
      <sz val="11"/>
      <name val="Arial"/>
      <family val="2"/>
    </font>
    <font>
      <sz val="11"/>
      <name val="Arial"/>
      <family val="2"/>
    </font>
    <font>
      <b/>
      <sz val="12"/>
      <name val="Times New Roman"/>
      <family val="1"/>
    </font>
    <font>
      <sz val="12"/>
      <name val="Times New Roman"/>
      <family val="1"/>
    </font>
    <font>
      <b/>
      <u/>
      <sz val="11"/>
      <color theme="1"/>
      <name val="Calibri"/>
      <family val="2"/>
      <scheme val="minor"/>
    </font>
    <font>
      <sz val="10"/>
      <color rgb="FFFF0000"/>
      <name val="Calibri"/>
      <family val="2"/>
      <scheme val="minor"/>
    </font>
    <font>
      <sz val="9"/>
      <color theme="1"/>
      <name val="Times New Roman"/>
      <family val="1"/>
    </font>
    <font>
      <b/>
      <sz val="20"/>
      <name val="Arial"/>
      <family val="2"/>
    </font>
    <font>
      <b/>
      <sz val="18"/>
      <color theme="1"/>
      <name val="Calibri"/>
      <family val="2"/>
      <scheme val="minor"/>
    </font>
  </fonts>
  <fills count="29">
    <fill>
      <patternFill patternType="none"/>
    </fill>
    <fill>
      <patternFill patternType="gray125"/>
    </fill>
    <fill>
      <patternFill patternType="solid">
        <fgColor theme="0" tint="-0.14999847407452621"/>
        <bgColor indexed="64"/>
      </patternFill>
    </fill>
    <fill>
      <patternFill patternType="solid">
        <fgColor theme="3" tint="0.59999389629810485"/>
        <bgColor indexed="64"/>
      </patternFill>
    </fill>
    <fill>
      <patternFill patternType="solid">
        <fgColor rgb="FFFFFF99"/>
        <bgColor indexed="64"/>
      </patternFill>
    </fill>
    <fill>
      <patternFill patternType="solid">
        <fgColor rgb="FF99CCFF"/>
        <bgColor indexed="64"/>
      </patternFill>
    </fill>
    <fill>
      <patternFill patternType="solid">
        <fgColor rgb="FFFFCCCC"/>
        <bgColor indexed="64"/>
      </patternFill>
    </fill>
    <fill>
      <patternFill patternType="solid">
        <fgColor theme="3" tint="0.59996337778862885"/>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9" tint="0.39997558519241921"/>
        <bgColor indexed="64"/>
      </patternFill>
    </fill>
    <fill>
      <patternFill patternType="solid">
        <fgColor rgb="FFFFFF66"/>
        <bgColor indexed="64"/>
      </patternFill>
    </fill>
    <fill>
      <patternFill patternType="solid">
        <fgColor theme="0"/>
        <bgColor indexed="64"/>
      </patternFill>
    </fill>
    <fill>
      <patternFill patternType="solid">
        <fgColor indexed="9"/>
        <bgColor indexed="64"/>
      </patternFill>
    </fill>
    <fill>
      <patternFill patternType="solid">
        <fgColor theme="0" tint="-0.34998626667073579"/>
        <bgColor indexed="64"/>
      </patternFill>
    </fill>
    <fill>
      <patternFill patternType="solid">
        <fgColor theme="4" tint="0.59999389629810485"/>
        <bgColor indexed="64"/>
      </patternFill>
    </fill>
    <fill>
      <patternFill patternType="solid">
        <fgColor theme="6" tint="0.39997558519241921"/>
        <bgColor indexed="64"/>
      </patternFill>
    </fill>
    <fill>
      <patternFill patternType="solid">
        <fgColor indexed="44"/>
        <bgColor indexed="64"/>
      </patternFill>
    </fill>
    <fill>
      <patternFill patternType="solid">
        <fgColor rgb="FFFFFF00"/>
        <bgColor indexed="64"/>
      </patternFill>
    </fill>
    <fill>
      <patternFill patternType="solid">
        <fgColor theme="0" tint="-0.249977111117893"/>
        <bgColor indexed="64"/>
      </patternFill>
    </fill>
    <fill>
      <patternFill patternType="solid">
        <fgColor theme="6" tint="-0.249977111117893"/>
        <bgColor indexed="64"/>
      </patternFill>
    </fill>
    <fill>
      <patternFill patternType="solid">
        <fgColor theme="3" tint="0.79998168889431442"/>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9" tint="0.59999389629810485"/>
        <bgColor indexed="64"/>
      </patternFill>
    </fill>
    <fill>
      <patternFill patternType="solid">
        <fgColor theme="4" tint="0.39997558519241921"/>
        <bgColor indexed="64"/>
      </patternFill>
    </fill>
    <fill>
      <patternFill patternType="solid">
        <fgColor theme="5" tint="0.59999389629810485"/>
        <bgColor indexed="64"/>
      </patternFill>
    </fill>
    <fill>
      <patternFill patternType="solid">
        <fgColor theme="9" tint="-0.249977111117893"/>
        <bgColor indexed="64"/>
      </patternFill>
    </fill>
    <fill>
      <patternFill patternType="solid">
        <fgColor theme="8" tint="0.39997558519241921"/>
        <bgColor indexed="64"/>
      </patternFill>
    </fill>
  </fills>
  <borders count="109">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bottom/>
      <diagonal/>
    </border>
    <border>
      <left style="double">
        <color indexed="64"/>
      </left>
      <right style="medium">
        <color indexed="64"/>
      </right>
      <top style="medium">
        <color indexed="64"/>
      </top>
      <bottom style="thin">
        <color indexed="64"/>
      </bottom>
      <diagonal/>
    </border>
    <border>
      <left style="double">
        <color indexed="64"/>
      </left>
      <right style="medium">
        <color indexed="64"/>
      </right>
      <top style="thin">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top style="medium">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medium">
        <color indexed="64"/>
      </left>
      <right/>
      <top/>
      <bottom/>
      <diagonal/>
    </border>
    <border>
      <left style="double">
        <color indexed="64"/>
      </left>
      <right/>
      <top style="medium">
        <color indexed="64"/>
      </top>
      <bottom/>
      <diagonal/>
    </border>
    <border>
      <left style="double">
        <color indexed="64"/>
      </left>
      <right/>
      <top/>
      <bottom style="thin">
        <color indexed="64"/>
      </bottom>
      <diagonal/>
    </border>
    <border>
      <left style="double">
        <color indexed="64"/>
      </left>
      <right/>
      <top style="thin">
        <color indexed="64"/>
      </top>
      <bottom style="thin">
        <color indexed="64"/>
      </bottom>
      <diagonal/>
    </border>
    <border>
      <left/>
      <right style="double">
        <color indexed="64"/>
      </right>
      <top style="thin">
        <color indexed="64"/>
      </top>
      <bottom style="thin">
        <color indexed="64"/>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diagonal/>
    </border>
    <border>
      <left style="double">
        <color indexed="64"/>
      </left>
      <right style="thin">
        <color indexed="64"/>
      </right>
      <top style="thin">
        <color indexed="64"/>
      </top>
      <bottom/>
      <diagonal/>
    </border>
    <border>
      <left style="thin">
        <color indexed="64"/>
      </left>
      <right/>
      <top style="thin">
        <color indexed="64"/>
      </top>
      <bottom/>
      <diagonal/>
    </border>
    <border>
      <left style="thin">
        <color indexed="64"/>
      </left>
      <right style="double">
        <color indexed="64"/>
      </right>
      <top style="thin">
        <color indexed="64"/>
      </top>
      <bottom/>
      <diagonal/>
    </border>
    <border>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double">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double">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style="double">
        <color indexed="64"/>
      </right>
      <top/>
      <bottom style="medium">
        <color indexed="64"/>
      </bottom>
      <diagonal/>
    </border>
    <border>
      <left style="double">
        <color indexed="64"/>
      </left>
      <right/>
      <top style="thin">
        <color indexed="64"/>
      </top>
      <bottom style="medium">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thin">
        <color indexed="64"/>
      </left>
      <right style="medium">
        <color indexed="64"/>
      </right>
      <top style="double">
        <color indexed="64"/>
      </top>
      <bottom style="thin">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64"/>
      </right>
      <top style="medium">
        <color indexed="64"/>
      </top>
      <bottom style="medium">
        <color indexed="64"/>
      </bottom>
      <diagonal/>
    </border>
    <border>
      <left/>
      <right/>
      <top style="thin">
        <color indexed="64"/>
      </top>
      <bottom/>
      <diagonal/>
    </border>
    <border>
      <left style="thin">
        <color indexed="64"/>
      </left>
      <right style="double">
        <color indexed="64"/>
      </right>
      <top style="medium">
        <color indexed="64"/>
      </top>
      <bottom style="thin">
        <color indexed="64"/>
      </bottom>
      <diagonal/>
    </border>
    <border>
      <left/>
      <right style="double">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thin">
        <color indexed="64"/>
      </left>
      <right/>
      <top/>
      <bottom/>
      <diagonal/>
    </border>
    <border>
      <left style="double">
        <color indexed="64"/>
      </left>
      <right style="medium">
        <color indexed="64"/>
      </right>
      <top style="thin">
        <color indexed="64"/>
      </top>
      <bottom/>
      <diagonal/>
    </border>
    <border>
      <left style="double">
        <color indexed="64"/>
      </left>
      <right style="medium">
        <color indexed="64"/>
      </right>
      <top/>
      <bottom/>
      <diagonal/>
    </border>
    <border>
      <left style="double">
        <color indexed="64"/>
      </left>
      <right style="medium">
        <color indexed="64"/>
      </right>
      <top/>
      <bottom style="thin">
        <color indexed="64"/>
      </bottom>
      <diagonal/>
    </border>
    <border>
      <left style="double">
        <color indexed="64"/>
      </left>
      <right style="medium">
        <color indexed="64"/>
      </right>
      <top/>
      <bottom style="medium">
        <color indexed="64"/>
      </bottom>
      <diagonal/>
    </border>
    <border>
      <left style="double">
        <color indexed="64"/>
      </left>
      <right/>
      <top/>
      <bottom style="medium">
        <color indexed="64"/>
      </bottom>
      <diagonal/>
    </border>
    <border>
      <left style="double">
        <color indexed="64"/>
      </left>
      <right style="double">
        <color indexed="64"/>
      </right>
      <top style="medium">
        <color indexed="64"/>
      </top>
      <bottom style="thin">
        <color indexed="64"/>
      </bottom>
      <diagonal/>
    </border>
    <border>
      <left style="double">
        <color indexed="64"/>
      </left>
      <right style="double">
        <color indexed="64"/>
      </right>
      <top style="thin">
        <color indexed="64"/>
      </top>
      <bottom style="thin">
        <color indexed="64"/>
      </bottom>
      <diagonal/>
    </border>
    <border>
      <left style="double">
        <color indexed="64"/>
      </left>
      <right style="double">
        <color indexed="64"/>
      </right>
      <top style="thin">
        <color indexed="64"/>
      </top>
      <bottom style="medium">
        <color indexed="64"/>
      </bottom>
      <diagonal/>
    </border>
  </borders>
  <cellStyleXfs count="21">
    <xf numFmtId="0" fontId="0" fillId="0" borderId="0"/>
    <xf numFmtId="0" fontId="11" fillId="0" borderId="0"/>
    <xf numFmtId="43" fontId="11" fillId="0" borderId="0" applyFont="0" applyFill="0" applyBorder="0" applyAlignment="0" applyProtection="0"/>
    <xf numFmtId="9" fontId="11" fillId="0" borderId="0" applyFont="0" applyFill="0" applyBorder="0" applyAlignment="0" applyProtection="0"/>
    <xf numFmtId="168" fontId="11" fillId="0" borderId="0" applyFont="0" applyFill="0" applyBorder="0" applyAlignment="0" applyProtection="0"/>
    <xf numFmtId="169" fontId="11" fillId="0" borderId="0" applyFont="0" applyFill="0" applyBorder="0" applyAlignment="0" applyProtection="0"/>
    <xf numFmtId="9" fontId="11" fillId="0" borderId="0" applyFont="0" applyFill="0" applyBorder="0" applyAlignment="0" applyProtection="0"/>
    <xf numFmtId="0" fontId="11" fillId="0" borderId="0"/>
    <xf numFmtId="172" fontId="11" fillId="0" borderId="0" applyBorder="0" applyProtection="0"/>
    <xf numFmtId="170" fontId="11" fillId="0" borderId="0" applyBorder="0" applyProtection="0"/>
    <xf numFmtId="171" fontId="11" fillId="0" borderId="0" applyBorder="0" applyProtection="0"/>
    <xf numFmtId="0" fontId="37" fillId="0" borderId="0"/>
    <xf numFmtId="0" fontId="38" fillId="0" borderId="0"/>
    <xf numFmtId="172" fontId="11" fillId="0" borderId="0" applyBorder="0" applyProtection="0"/>
    <xf numFmtId="169" fontId="11" fillId="0" borderId="0" applyFont="0" applyFill="0" applyBorder="0" applyAlignment="0" applyProtection="0"/>
    <xf numFmtId="0" fontId="35" fillId="0" borderId="0"/>
    <xf numFmtId="0" fontId="40" fillId="0" borderId="0"/>
    <xf numFmtId="9" fontId="40" fillId="0" borderId="0" applyFont="0" applyFill="0" applyBorder="0" applyAlignment="0" applyProtection="0"/>
    <xf numFmtId="0" fontId="37" fillId="0" borderId="0"/>
    <xf numFmtId="0" fontId="11" fillId="0" borderId="0"/>
    <xf numFmtId="9" fontId="11" fillId="0" borderId="0" applyFont="0" applyFill="0" applyBorder="0" applyAlignment="0" applyProtection="0"/>
  </cellStyleXfs>
  <cellXfs count="1140">
    <xf numFmtId="0" fontId="0" fillId="0" borderId="0" xfId="0"/>
    <xf numFmtId="0" fontId="0" fillId="0" borderId="1" xfId="0" applyBorder="1"/>
    <xf numFmtId="0" fontId="0" fillId="0" borderId="6" xfId="0" applyBorder="1"/>
    <xf numFmtId="0" fontId="0" fillId="0" borderId="8" xfId="0" applyBorder="1"/>
    <xf numFmtId="0" fontId="0" fillId="0" borderId="9" xfId="0" applyBorder="1"/>
    <xf numFmtId="0" fontId="0" fillId="0" borderId="0" xfId="0" applyAlignment="1">
      <alignment vertical="center"/>
    </xf>
    <xf numFmtId="0" fontId="0" fillId="0" borderId="5" xfId="0" applyBorder="1" applyAlignment="1">
      <alignment horizontal="center"/>
    </xf>
    <xf numFmtId="164" fontId="0" fillId="0" borderId="1" xfId="0" applyNumberFormat="1" applyBorder="1" applyAlignment="1">
      <alignment horizontal="center"/>
    </xf>
    <xf numFmtId="164" fontId="0" fillId="0" borderId="8" xfId="0" applyNumberFormat="1" applyBorder="1" applyAlignment="1">
      <alignment horizontal="center"/>
    </xf>
    <xf numFmtId="0" fontId="0" fillId="0" borderId="18" xfId="0" applyBorder="1" applyAlignment="1">
      <alignment horizontal="center" vertical="center" wrapText="1"/>
    </xf>
    <xf numFmtId="0" fontId="0" fillId="0" borderId="1" xfId="0" applyBorder="1" applyAlignment="1">
      <alignment horizontal="center" vertical="center"/>
    </xf>
    <xf numFmtId="0" fontId="2" fillId="0" borderId="1" xfId="0" applyFont="1" applyBorder="1" applyAlignment="1">
      <alignment horizontal="center" vertical="center" wrapText="1"/>
    </xf>
    <xf numFmtId="0" fontId="2" fillId="0" borderId="6" xfId="0" applyFont="1" applyBorder="1" applyAlignment="1">
      <alignment horizontal="center" vertical="center"/>
    </xf>
    <xf numFmtId="0" fontId="1" fillId="0" borderId="5" xfId="0" applyFont="1" applyBorder="1" applyAlignment="1">
      <alignment horizontal="center" vertical="center"/>
    </xf>
    <xf numFmtId="0" fontId="1" fillId="0" borderId="1" xfId="0" applyFont="1" applyBorder="1" applyAlignment="1">
      <alignment vertical="center"/>
    </xf>
    <xf numFmtId="0" fontId="0" fillId="0" borderId="5" xfId="0" applyBorder="1" applyAlignment="1">
      <alignment horizontal="center" vertical="center"/>
    </xf>
    <xf numFmtId="0" fontId="3" fillId="0" borderId="1" xfId="0" applyFont="1" applyBorder="1" applyAlignment="1">
      <alignment vertical="center" wrapText="1"/>
    </xf>
    <xf numFmtId="0" fontId="0" fillId="0" borderId="5" xfId="0" applyBorder="1" applyAlignment="1">
      <alignment horizontal="left" vertical="center"/>
    </xf>
    <xf numFmtId="0" fontId="0" fillId="0" borderId="7" xfId="0" applyBorder="1" applyAlignment="1">
      <alignment vertical="center"/>
    </xf>
    <xf numFmtId="0" fontId="3" fillId="0" borderId="8" xfId="0" applyFont="1" applyBorder="1" applyAlignment="1">
      <alignment vertical="center" wrapText="1"/>
    </xf>
    <xf numFmtId="3" fontId="1" fillId="0" borderId="1" xfId="0" applyNumberFormat="1" applyFont="1" applyBorder="1" applyAlignment="1">
      <alignment horizontal="center" vertical="center"/>
    </xf>
    <xf numFmtId="3" fontId="1" fillId="0" borderId="6" xfId="0" applyNumberFormat="1" applyFont="1" applyBorder="1" applyAlignment="1">
      <alignment horizontal="center" vertical="center"/>
    </xf>
    <xf numFmtId="164" fontId="2" fillId="0" borderId="1" xfId="0" applyNumberFormat="1" applyFont="1" applyBorder="1" applyAlignment="1">
      <alignment horizontal="center" vertical="center"/>
    </xf>
    <xf numFmtId="164" fontId="2" fillId="0" borderId="8" xfId="0" applyNumberFormat="1" applyFont="1" applyBorder="1" applyAlignment="1">
      <alignment horizontal="center" vertical="center"/>
    </xf>
    <xf numFmtId="164" fontId="2" fillId="0" borderId="6" xfId="0" applyNumberFormat="1" applyFont="1" applyBorder="1" applyAlignment="1">
      <alignment horizontal="center" vertical="center"/>
    </xf>
    <xf numFmtId="164" fontId="2" fillId="0" borderId="9" xfId="0" applyNumberFormat="1" applyFont="1" applyBorder="1" applyAlignment="1">
      <alignment horizontal="center" vertical="center"/>
    </xf>
    <xf numFmtId="3" fontId="0" fillId="0" borderId="1" xfId="0" applyNumberFormat="1" applyBorder="1" applyAlignment="1">
      <alignment horizontal="center"/>
    </xf>
    <xf numFmtId="3" fontId="0" fillId="0" borderId="8" xfId="0" applyNumberFormat="1" applyBorder="1" applyAlignment="1">
      <alignment horizontal="center"/>
    </xf>
    <xf numFmtId="165" fontId="0" fillId="2" borderId="8" xfId="0" applyNumberFormat="1" applyFill="1" applyBorder="1" applyAlignment="1">
      <alignment horizontal="center"/>
    </xf>
    <xf numFmtId="0" fontId="0" fillId="0" borderId="1" xfId="0" applyBorder="1" applyAlignment="1">
      <alignment vertical="center"/>
    </xf>
    <xf numFmtId="0" fontId="0" fillId="0" borderId="1" xfId="0" applyBorder="1" applyAlignment="1">
      <alignment horizontal="center" vertical="center" wrapText="1"/>
    </xf>
    <xf numFmtId="165" fontId="0" fillId="0" borderId="0" xfId="0" applyNumberFormat="1"/>
    <xf numFmtId="0" fontId="0" fillId="0" borderId="15" xfId="0" applyBorder="1" applyAlignment="1">
      <alignment horizontal="left" vertical="center" wrapText="1"/>
    </xf>
    <xf numFmtId="3" fontId="0" fillId="0" borderId="8" xfId="0" applyNumberFormat="1" applyBorder="1" applyAlignment="1">
      <alignment horizontal="center" vertical="center"/>
    </xf>
    <xf numFmtId="0" fontId="0" fillId="0" borderId="8" xfId="0" applyBorder="1" applyAlignment="1">
      <alignment horizontal="center" vertical="center"/>
    </xf>
    <xf numFmtId="0" fontId="0" fillId="0" borderId="8" xfId="0" applyBorder="1" applyAlignment="1">
      <alignment vertical="center"/>
    </xf>
    <xf numFmtId="0" fontId="0" fillId="0" borderId="9" xfId="0" applyBorder="1" applyAlignment="1">
      <alignment vertical="center"/>
    </xf>
    <xf numFmtId="3" fontId="0" fillId="0" borderId="1" xfId="0" applyNumberFormat="1" applyBorder="1" applyAlignment="1">
      <alignment horizontal="center" vertical="center"/>
    </xf>
    <xf numFmtId="0" fontId="0" fillId="0" borderId="6" xfId="0" applyBorder="1" applyAlignment="1">
      <alignment vertical="center"/>
    </xf>
    <xf numFmtId="0" fontId="0" fillId="0" borderId="13" xfId="0" applyBorder="1" applyAlignment="1">
      <alignment horizontal="left" vertical="center"/>
    </xf>
    <xf numFmtId="0" fontId="1" fillId="0" borderId="0" xfId="0" applyFont="1"/>
    <xf numFmtId="0" fontId="0" fillId="0" borderId="1" xfId="0" applyBorder="1" applyAlignment="1">
      <alignment horizontal="center" vertical="center"/>
    </xf>
    <xf numFmtId="0" fontId="0" fillId="0" borderId="5" xfId="0" applyBorder="1"/>
    <xf numFmtId="0" fontId="0" fillId="0" borderId="7" xfId="0" applyBorder="1"/>
    <xf numFmtId="0" fontId="0" fillId="0" borderId="25" xfId="0" applyBorder="1"/>
    <xf numFmtId="0" fontId="5" fillId="0" borderId="1" xfId="0" applyFont="1" applyBorder="1" applyAlignment="1">
      <alignment horizontal="center" vertical="center"/>
    </xf>
    <xf numFmtId="0" fontId="0" fillId="0" borderId="5" xfId="0" applyBorder="1" applyAlignment="1">
      <alignment vertical="center"/>
    </xf>
    <xf numFmtId="0" fontId="0" fillId="0" borderId="26" xfId="0" applyBorder="1" applyAlignment="1">
      <alignment vertical="center"/>
    </xf>
    <xf numFmtId="0" fontId="0" fillId="0" borderId="25" xfId="0" applyBorder="1" applyAlignment="1">
      <alignment vertical="center"/>
    </xf>
    <xf numFmtId="0" fontId="0" fillId="0" borderId="13" xfId="0" applyBorder="1" applyAlignment="1">
      <alignment vertical="center"/>
    </xf>
    <xf numFmtId="0" fontId="0" fillId="0" borderId="18" xfId="0" applyBorder="1" applyAlignment="1">
      <alignment vertical="center"/>
    </xf>
    <xf numFmtId="0" fontId="0" fillId="0" borderId="5" xfId="0" applyBorder="1" applyAlignment="1">
      <alignment vertical="center" wrapText="1"/>
    </xf>
    <xf numFmtId="0" fontId="1" fillId="0" borderId="13" xfId="0" applyFont="1" applyBorder="1" applyAlignment="1">
      <alignment horizontal="center" vertical="center"/>
    </xf>
    <xf numFmtId="0" fontId="5" fillId="0" borderId="6" xfId="0" applyFont="1" applyBorder="1" applyAlignment="1">
      <alignment horizontal="center" vertical="center"/>
    </xf>
    <xf numFmtId="0" fontId="0" fillId="0" borderId="0" xfId="0" applyFill="1" applyBorder="1" applyAlignment="1">
      <alignment vertical="center"/>
    </xf>
    <xf numFmtId="0" fontId="0" fillId="0" borderId="0" xfId="0" applyFill="1" applyBorder="1" applyAlignment="1">
      <alignment horizontal="center" vertical="center" wrapText="1"/>
    </xf>
    <xf numFmtId="0" fontId="0" fillId="0" borderId="7" xfId="0" applyBorder="1" applyAlignment="1">
      <alignment horizontal="left" vertical="center"/>
    </xf>
    <xf numFmtId="0" fontId="0" fillId="0" borderId="0" xfId="0" applyFill="1" applyBorder="1" applyAlignment="1">
      <alignment horizontal="left" vertical="center"/>
    </xf>
    <xf numFmtId="0" fontId="0" fillId="0" borderId="5" xfId="0" applyFill="1" applyBorder="1" applyAlignment="1">
      <alignment vertical="center"/>
    </xf>
    <xf numFmtId="0" fontId="0" fillId="0" borderId="7" xfId="0" applyFill="1" applyBorder="1" applyAlignment="1">
      <alignment vertical="center"/>
    </xf>
    <xf numFmtId="0" fontId="0" fillId="3" borderId="12" xfId="0" applyFill="1" applyBorder="1" applyAlignment="1">
      <alignment vertical="center"/>
    </xf>
    <xf numFmtId="0" fontId="0" fillId="3" borderId="33" xfId="0" applyFill="1" applyBorder="1" applyAlignment="1">
      <alignment vertical="center"/>
    </xf>
    <xf numFmtId="0" fontId="0" fillId="3" borderId="32" xfId="0" applyFill="1" applyBorder="1" applyAlignment="1">
      <alignment vertical="center"/>
    </xf>
    <xf numFmtId="0" fontId="5" fillId="0" borderId="1" xfId="0" applyFont="1" applyBorder="1" applyAlignment="1">
      <alignment horizontal="center" vertical="center" wrapText="1"/>
    </xf>
    <xf numFmtId="0" fontId="0" fillId="0" borderId="40" xfId="0" applyBorder="1"/>
    <xf numFmtId="0" fontId="0" fillId="3" borderId="25" xfId="0" applyFill="1" applyBorder="1" applyAlignment="1">
      <alignment vertical="center"/>
    </xf>
    <xf numFmtId="0" fontId="5" fillId="0" borderId="5" xfId="0" applyFont="1" applyBorder="1" applyAlignment="1">
      <alignment horizontal="center" vertical="center" wrapText="1"/>
    </xf>
    <xf numFmtId="0" fontId="5" fillId="0" borderId="25" xfId="0" applyFont="1" applyBorder="1" applyAlignment="1">
      <alignment horizontal="center" vertical="center" wrapText="1"/>
    </xf>
    <xf numFmtId="0" fontId="5" fillId="0" borderId="6" xfId="0" applyFont="1" applyBorder="1" applyAlignment="1">
      <alignment horizontal="center" vertical="center" wrapText="1"/>
    </xf>
    <xf numFmtId="0" fontId="0" fillId="0" borderId="0" xfId="0" applyBorder="1" applyAlignment="1">
      <alignment horizontal="center" vertical="center" wrapText="1"/>
    </xf>
    <xf numFmtId="164" fontId="0" fillId="0" borderId="0" xfId="0" applyNumberFormat="1" applyBorder="1" applyAlignment="1">
      <alignment horizontal="center" vertical="center"/>
    </xf>
    <xf numFmtId="0" fontId="0" fillId="0" borderId="0" xfId="0" applyBorder="1" applyAlignment="1">
      <alignment vertical="center"/>
    </xf>
    <xf numFmtId="0" fontId="1" fillId="0" borderId="8" xfId="0" applyFont="1" applyBorder="1" applyAlignment="1">
      <alignment horizontal="center" vertical="center"/>
    </xf>
    <xf numFmtId="0" fontId="0" fillId="0" borderId="2" xfId="0" applyBorder="1" applyAlignment="1">
      <alignment vertical="center"/>
    </xf>
    <xf numFmtId="0" fontId="1" fillId="0" borderId="2" xfId="0" applyFont="1" applyBorder="1" applyAlignment="1">
      <alignment vertical="center"/>
    </xf>
    <xf numFmtId="0" fontId="1" fillId="0" borderId="2" xfId="0" applyFont="1" applyBorder="1" applyAlignment="1">
      <alignment horizontal="left" vertical="center" wrapText="1"/>
    </xf>
    <xf numFmtId="14" fontId="1" fillId="0" borderId="3" xfId="0" applyNumberFormat="1" applyFont="1" applyBorder="1" applyAlignment="1">
      <alignment horizontal="center" vertical="center"/>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1" xfId="0" applyFont="1" applyBorder="1" applyAlignment="1">
      <alignment horizontal="center" vertical="center" wrapText="1"/>
    </xf>
    <xf numFmtId="0" fontId="1" fillId="0" borderId="6" xfId="0" applyFont="1" applyBorder="1" applyAlignment="1">
      <alignment horizontal="center" vertical="center" wrapText="1"/>
    </xf>
    <xf numFmtId="0" fontId="0" fillId="0" borderId="37" xfId="0" applyFill="1" applyBorder="1" applyAlignment="1">
      <alignment horizontal="left" vertical="center"/>
    </xf>
    <xf numFmtId="0" fontId="1" fillId="0" borderId="2" xfId="0" applyFont="1" applyBorder="1" applyAlignment="1">
      <alignment horizontal="left" vertical="center"/>
    </xf>
    <xf numFmtId="0" fontId="1" fillId="0" borderId="7" xfId="0" applyFont="1" applyBorder="1" applyAlignment="1">
      <alignment horizontal="left" vertical="center" wrapText="1"/>
    </xf>
    <xf numFmtId="0" fontId="1" fillId="0" borderId="7" xfId="0" applyFont="1" applyBorder="1" applyAlignment="1">
      <alignment vertical="center" wrapText="1"/>
    </xf>
    <xf numFmtId="0" fontId="1" fillId="0" borderId="3" xfId="0" applyFont="1" applyBorder="1" applyAlignment="1">
      <alignment vertical="center"/>
    </xf>
    <xf numFmtId="0" fontId="1" fillId="0" borderId="4" xfId="0" applyFont="1" applyBorder="1" applyAlignment="1">
      <alignment vertical="center"/>
    </xf>
    <xf numFmtId="0" fontId="0" fillId="0" borderId="5" xfId="0" applyBorder="1" applyAlignment="1">
      <alignment horizontal="center" vertical="center"/>
    </xf>
    <xf numFmtId="0" fontId="0" fillId="0" borderId="1" xfId="0" applyBorder="1" applyAlignment="1">
      <alignment horizontal="center" vertical="center"/>
    </xf>
    <xf numFmtId="0" fontId="0" fillId="0" borderId="0" xfId="0" applyBorder="1"/>
    <xf numFmtId="0" fontId="0" fillId="0" borderId="5" xfId="0" applyBorder="1" applyAlignment="1">
      <alignment horizontal="left" vertical="justify"/>
    </xf>
    <xf numFmtId="0" fontId="0" fillId="0" borderId="7" xfId="0" applyBorder="1" applyAlignment="1">
      <alignment horizontal="left" vertical="justify"/>
    </xf>
    <xf numFmtId="0" fontId="0" fillId="4" borderId="1" xfId="0" applyFill="1" applyBorder="1" applyAlignment="1">
      <alignment vertical="center"/>
    </xf>
    <xf numFmtId="0" fontId="0" fillId="4" borderId="8" xfId="0" applyFill="1" applyBorder="1" applyAlignment="1">
      <alignment vertical="center"/>
    </xf>
    <xf numFmtId="14" fontId="0" fillId="5" borderId="1" xfId="0" applyNumberFormat="1" applyFill="1" applyBorder="1" applyAlignment="1">
      <alignment horizontal="center" vertical="center" wrapText="1"/>
    </xf>
    <xf numFmtId="14" fontId="0" fillId="5" borderId="6" xfId="0" applyNumberFormat="1" applyFill="1" applyBorder="1" applyAlignment="1">
      <alignment horizontal="center" vertical="center"/>
    </xf>
    <xf numFmtId="0" fontId="0" fillId="5" borderId="1" xfId="0" applyFill="1" applyBorder="1" applyAlignment="1">
      <alignment vertical="center"/>
    </xf>
    <xf numFmtId="0" fontId="0" fillId="5" borderId="8" xfId="0" applyFill="1" applyBorder="1" applyAlignment="1">
      <alignment vertical="center"/>
    </xf>
    <xf numFmtId="0" fontId="1" fillId="0" borderId="1" xfId="0" applyFont="1" applyBorder="1" applyAlignment="1">
      <alignment horizontal="center" vertical="center"/>
    </xf>
    <xf numFmtId="0" fontId="1" fillId="0" borderId="4" xfId="0" applyFont="1" applyBorder="1" applyAlignment="1">
      <alignment horizontal="center" vertical="center"/>
    </xf>
    <xf numFmtId="0" fontId="1" fillId="2" borderId="4" xfId="0" applyFont="1" applyFill="1" applyBorder="1" applyAlignment="1">
      <alignment horizontal="center" vertical="center" wrapText="1"/>
    </xf>
    <xf numFmtId="0" fontId="0" fillId="0" borderId="8" xfId="0" applyBorder="1" applyAlignment="1">
      <alignment horizontal="center"/>
    </xf>
    <xf numFmtId="0" fontId="1" fillId="0" borderId="0" xfId="0" applyFont="1" applyFill="1" applyBorder="1" applyAlignment="1">
      <alignment horizontal="center" vertical="center" wrapText="1"/>
    </xf>
    <xf numFmtId="0" fontId="0" fillId="0" borderId="0" xfId="0" applyFill="1" applyBorder="1" applyAlignment="1">
      <alignment horizontal="center"/>
    </xf>
    <xf numFmtId="0" fontId="1" fillId="0" borderId="7" xfId="0" applyFont="1" applyBorder="1" applyAlignment="1">
      <alignment horizontal="left" vertical="center"/>
    </xf>
    <xf numFmtId="3" fontId="0" fillId="0" borderId="25" xfId="0" applyNumberFormat="1" applyBorder="1" applyAlignment="1">
      <alignment horizontal="center" vertical="center"/>
    </xf>
    <xf numFmtId="3" fontId="0" fillId="0" borderId="49" xfId="0" applyNumberFormat="1" applyBorder="1" applyAlignment="1">
      <alignment horizontal="center" vertical="center"/>
    </xf>
    <xf numFmtId="0" fontId="0" fillId="0" borderId="6" xfId="0" applyBorder="1" applyAlignment="1">
      <alignment horizontal="center" vertical="center"/>
    </xf>
    <xf numFmtId="3" fontId="1" fillId="0" borderId="8" xfId="0" applyNumberFormat="1" applyFont="1" applyBorder="1" applyAlignment="1">
      <alignment horizontal="center" vertical="center"/>
    </xf>
    <xf numFmtId="0" fontId="1" fillId="0" borderId="9" xfId="0" applyFont="1" applyBorder="1" applyAlignment="1">
      <alignment horizontal="center" vertical="center"/>
    </xf>
    <xf numFmtId="3" fontId="0" fillId="0" borderId="6" xfId="0" applyNumberFormat="1" applyBorder="1" applyAlignment="1">
      <alignment horizontal="center" vertical="center"/>
    </xf>
    <xf numFmtId="3" fontId="0" fillId="2" borderId="25" xfId="0" applyNumberFormat="1" applyFill="1" applyBorder="1" applyAlignment="1">
      <alignment horizontal="center" vertical="center"/>
    </xf>
    <xf numFmtId="0" fontId="1" fillId="0" borderId="3" xfId="0" applyFont="1" applyBorder="1" applyAlignment="1">
      <alignment horizontal="center" vertical="center"/>
    </xf>
    <xf numFmtId="0" fontId="0" fillId="0" borderId="1" xfId="0" applyBorder="1" applyAlignment="1">
      <alignment vertical="center" wrapText="1"/>
    </xf>
    <xf numFmtId="0" fontId="1" fillId="0" borderId="27" xfId="0" applyFont="1" applyBorder="1" applyAlignment="1">
      <alignment vertical="center"/>
    </xf>
    <xf numFmtId="0" fontId="0" fillId="0" borderId="26" xfId="0" applyBorder="1" applyAlignment="1">
      <alignment horizontal="center" vertical="center"/>
    </xf>
    <xf numFmtId="0" fontId="0" fillId="0" borderId="26" xfId="0" applyBorder="1" applyAlignment="1">
      <alignment vertical="center" wrapText="1"/>
    </xf>
    <xf numFmtId="0" fontId="0" fillId="0" borderId="61" xfId="0" applyBorder="1" applyAlignment="1">
      <alignment horizontal="center" vertical="center"/>
    </xf>
    <xf numFmtId="0" fontId="1" fillId="6" borderId="1" xfId="0" applyFont="1" applyFill="1" applyBorder="1" applyAlignment="1">
      <alignment horizontal="center" vertical="center"/>
    </xf>
    <xf numFmtId="0" fontId="0" fillId="0" borderId="25" xfId="0" applyBorder="1" applyAlignment="1">
      <alignment horizontal="left" vertical="center"/>
    </xf>
    <xf numFmtId="0" fontId="0" fillId="0" borderId="34" xfId="0" applyBorder="1" applyAlignment="1">
      <alignment horizontal="left" vertical="center"/>
    </xf>
    <xf numFmtId="0" fontId="0" fillId="0" borderId="40" xfId="0" applyBorder="1" applyAlignment="1">
      <alignment horizontal="left" vertical="center"/>
    </xf>
    <xf numFmtId="0" fontId="0" fillId="0" borderId="71" xfId="0" applyBorder="1" applyAlignment="1">
      <alignment horizontal="left" vertical="center"/>
    </xf>
    <xf numFmtId="0" fontId="0" fillId="0" borderId="7" xfId="0" applyBorder="1" applyAlignment="1">
      <alignment horizontal="center" vertical="center"/>
    </xf>
    <xf numFmtId="3" fontId="0" fillId="0" borderId="9" xfId="0" applyNumberFormat="1" applyBorder="1" applyAlignment="1">
      <alignment horizontal="center" vertical="center"/>
    </xf>
    <xf numFmtId="0" fontId="0" fillId="0" borderId="1" xfId="0" applyBorder="1" applyAlignment="1">
      <alignment horizontal="center" vertical="center"/>
    </xf>
    <xf numFmtId="0" fontId="1" fillId="0" borderId="13" xfId="0" applyFont="1" applyBorder="1" applyAlignment="1">
      <alignment horizontal="center" vertical="center"/>
    </xf>
    <xf numFmtId="0" fontId="1" fillId="5" borderId="4" xfId="0" applyFont="1" applyFill="1" applyBorder="1" applyAlignment="1">
      <alignment horizontal="center" vertical="center"/>
    </xf>
    <xf numFmtId="0" fontId="0" fillId="0" borderId="26" xfId="0" applyBorder="1" applyAlignment="1">
      <alignment horizontal="center" vertical="top"/>
    </xf>
    <xf numFmtId="0" fontId="0" fillId="0" borderId="18" xfId="0" applyBorder="1" applyAlignment="1">
      <alignment horizontal="center" vertical="top"/>
    </xf>
    <xf numFmtId="0" fontId="1" fillId="0" borderId="26" xfId="0" applyFont="1" applyBorder="1" applyAlignment="1">
      <alignment horizontal="center" vertical="top"/>
    </xf>
    <xf numFmtId="0" fontId="1" fillId="0" borderId="43" xfId="0" applyFont="1" applyBorder="1" applyAlignment="1">
      <alignment horizontal="center" vertical="top"/>
    </xf>
    <xf numFmtId="0" fontId="1" fillId="0" borderId="18" xfId="0" applyFont="1" applyBorder="1" applyAlignment="1">
      <alignment horizontal="center" vertical="top"/>
    </xf>
    <xf numFmtId="0" fontId="0" fillId="0" borderId="43" xfId="0" applyBorder="1" applyAlignment="1">
      <alignment horizontal="center" vertical="top"/>
    </xf>
    <xf numFmtId="0" fontId="1" fillId="7" borderId="3" xfId="0" applyFont="1" applyFill="1" applyBorder="1" applyAlignment="1">
      <alignment horizontal="center" vertical="center" wrapText="1"/>
    </xf>
    <xf numFmtId="0" fontId="1" fillId="7" borderId="4" xfId="0" applyFont="1" applyFill="1" applyBorder="1" applyAlignment="1">
      <alignment horizontal="center" vertical="center" wrapText="1"/>
    </xf>
    <xf numFmtId="0" fontId="1" fillId="8" borderId="5" xfId="0" applyFont="1" applyFill="1" applyBorder="1" applyAlignment="1">
      <alignment horizontal="center"/>
    </xf>
    <xf numFmtId="0" fontId="1" fillId="8" borderId="1" xfId="0" applyFont="1" applyFill="1" applyBorder="1"/>
    <xf numFmtId="0" fontId="0" fillId="8" borderId="1" xfId="0" applyFill="1" applyBorder="1" applyAlignment="1">
      <alignment vertical="center"/>
    </xf>
    <xf numFmtId="0" fontId="0" fillId="8" borderId="8" xfId="0" applyFill="1" applyBorder="1" applyAlignment="1">
      <alignment vertical="center"/>
    </xf>
    <xf numFmtId="0" fontId="1" fillId="7" borderId="48" xfId="0" applyFont="1" applyFill="1" applyBorder="1" applyAlignment="1">
      <alignment horizontal="center" vertical="center" wrapText="1"/>
    </xf>
    <xf numFmtId="0" fontId="1" fillId="7" borderId="24" xfId="0" applyFont="1" applyFill="1" applyBorder="1" applyAlignment="1">
      <alignment horizontal="center" vertical="center" wrapText="1"/>
    </xf>
    <xf numFmtId="0" fontId="0" fillId="8" borderId="5" xfId="0" applyFill="1" applyBorder="1" applyAlignment="1">
      <alignment horizontal="left" vertical="center"/>
    </xf>
    <xf numFmtId="0" fontId="1" fillId="8" borderId="7" xfId="0" applyFont="1" applyFill="1" applyBorder="1" applyAlignment="1">
      <alignment horizontal="left" vertical="center"/>
    </xf>
    <xf numFmtId="0" fontId="0" fillId="9" borderId="5" xfId="0" applyFill="1" applyBorder="1" applyAlignment="1">
      <alignment horizontal="left" vertical="center"/>
    </xf>
    <xf numFmtId="0" fontId="0" fillId="9" borderId="7" xfId="0" applyFill="1" applyBorder="1" applyAlignment="1">
      <alignment horizontal="left" vertical="center"/>
    </xf>
    <xf numFmtId="0" fontId="0" fillId="3" borderId="3" xfId="0" applyFill="1" applyBorder="1" applyAlignment="1">
      <alignment horizontal="center" vertical="center"/>
    </xf>
    <xf numFmtId="0" fontId="0" fillId="3" borderId="3" xfId="0" applyFill="1" applyBorder="1" applyAlignment="1">
      <alignment horizontal="center" vertical="center" wrapText="1"/>
    </xf>
    <xf numFmtId="0" fontId="0" fillId="3" borderId="4" xfId="0" applyFill="1" applyBorder="1" applyAlignment="1">
      <alignment horizontal="center" vertical="center" wrapText="1"/>
    </xf>
    <xf numFmtId="0" fontId="0" fillId="10" borderId="2" xfId="0" applyFill="1" applyBorder="1" applyAlignment="1">
      <alignment horizontal="center" vertical="center"/>
    </xf>
    <xf numFmtId="0" fontId="0" fillId="10" borderId="5" xfId="0" applyFill="1" applyBorder="1" applyAlignment="1">
      <alignment horizontal="left" vertical="center"/>
    </xf>
    <xf numFmtId="0" fontId="0" fillId="10" borderId="7" xfId="0" applyFill="1" applyBorder="1" applyAlignment="1">
      <alignment horizontal="left" vertical="center" wrapText="1"/>
    </xf>
    <xf numFmtId="0" fontId="0" fillId="8" borderId="0" xfId="0" applyFill="1" applyBorder="1" applyAlignment="1">
      <alignment horizontal="left" vertical="center"/>
    </xf>
    <xf numFmtId="0" fontId="1" fillId="0" borderId="0" xfId="0" applyFont="1" applyBorder="1" applyAlignment="1">
      <alignment horizontal="center" vertical="center"/>
    </xf>
    <xf numFmtId="0" fontId="0" fillId="0" borderId="0" xfId="0" applyBorder="1" applyAlignment="1">
      <alignment horizontal="center" vertical="center"/>
    </xf>
    <xf numFmtId="0" fontId="1" fillId="12" borderId="0" xfId="0" applyFont="1" applyFill="1" applyBorder="1" applyAlignment="1">
      <alignment horizontal="center" vertical="center"/>
    </xf>
    <xf numFmtId="0" fontId="0" fillId="12" borderId="0" xfId="0" applyFill="1" applyBorder="1" applyAlignment="1">
      <alignment horizontal="center" vertical="center"/>
    </xf>
    <xf numFmtId="0" fontId="1" fillId="12" borderId="0" xfId="0" applyFont="1" applyFill="1" applyBorder="1" applyAlignment="1">
      <alignment horizontal="center" vertical="justify"/>
    </xf>
    <xf numFmtId="0" fontId="0" fillId="12" borderId="0" xfId="0" applyFill="1"/>
    <xf numFmtId="0" fontId="1" fillId="5" borderId="33" xfId="0" applyFont="1" applyFill="1" applyBorder="1" applyAlignment="1">
      <alignment horizontal="center" vertical="center"/>
    </xf>
    <xf numFmtId="0" fontId="1" fillId="5" borderId="32" xfId="0" applyFont="1" applyFill="1" applyBorder="1" applyAlignment="1">
      <alignment horizontal="center" vertical="center"/>
    </xf>
    <xf numFmtId="0" fontId="1" fillId="5" borderId="42" xfId="0" applyFont="1" applyFill="1" applyBorder="1" applyAlignment="1">
      <alignment horizontal="center" vertical="center"/>
    </xf>
    <xf numFmtId="0" fontId="1" fillId="5" borderId="15" xfId="0" applyFont="1" applyFill="1" applyBorder="1" applyAlignment="1">
      <alignment horizontal="center" vertical="center"/>
    </xf>
    <xf numFmtId="0" fontId="1" fillId="5" borderId="8" xfId="0" applyFont="1" applyFill="1" applyBorder="1" applyAlignment="1">
      <alignment horizontal="center" vertical="center"/>
    </xf>
    <xf numFmtId="0" fontId="1" fillId="5" borderId="9" xfId="0" applyFont="1" applyFill="1" applyBorder="1" applyAlignment="1">
      <alignment horizontal="center" vertical="justify"/>
    </xf>
    <xf numFmtId="0" fontId="1" fillId="10" borderId="2" xfId="0" applyFont="1" applyFill="1" applyBorder="1" applyAlignment="1">
      <alignment vertical="center"/>
    </xf>
    <xf numFmtId="0" fontId="1" fillId="10" borderId="51" xfId="0" applyFont="1" applyFill="1" applyBorder="1" applyAlignment="1">
      <alignment horizontal="left" vertical="top"/>
    </xf>
    <xf numFmtId="0" fontId="1" fillId="10" borderId="29" xfId="0" applyFont="1" applyFill="1" applyBorder="1" applyAlignment="1">
      <alignment horizontal="left" vertical="top"/>
    </xf>
    <xf numFmtId="0" fontId="1" fillId="10" borderId="30" xfId="0" applyFont="1" applyFill="1" applyBorder="1" applyAlignment="1">
      <alignment horizontal="left" vertical="top"/>
    </xf>
    <xf numFmtId="0" fontId="1" fillId="10" borderId="12" xfId="0" applyFont="1" applyFill="1" applyBorder="1" applyAlignment="1">
      <alignment horizontal="left" vertical="center"/>
    </xf>
    <xf numFmtId="0" fontId="0" fillId="10" borderId="30" xfId="0" applyFill="1" applyBorder="1" applyAlignment="1">
      <alignment horizontal="left" vertical="top"/>
    </xf>
    <xf numFmtId="0" fontId="0" fillId="10" borderId="29" xfId="0" applyFill="1" applyBorder="1" applyAlignment="1">
      <alignment horizontal="left" vertical="top"/>
    </xf>
    <xf numFmtId="0" fontId="1" fillId="10" borderId="14" xfId="0" applyFont="1" applyFill="1" applyBorder="1" applyAlignment="1">
      <alignment horizontal="left" vertical="center"/>
    </xf>
    <xf numFmtId="0" fontId="1" fillId="5" borderId="27" xfId="0" applyFont="1" applyFill="1" applyBorder="1" applyAlignment="1">
      <alignment horizontal="center" vertical="center"/>
    </xf>
    <xf numFmtId="0" fontId="0" fillId="0" borderId="6" xfId="0" applyBorder="1" applyAlignment="1">
      <alignment horizontal="left" vertical="center"/>
    </xf>
    <xf numFmtId="0" fontId="0" fillId="0" borderId="18" xfId="0" applyBorder="1" applyAlignment="1">
      <alignment horizontal="center" vertical="center"/>
    </xf>
    <xf numFmtId="0" fontId="0" fillId="0" borderId="24" xfId="0" applyBorder="1" applyAlignment="1">
      <alignment horizontal="left" vertical="center"/>
    </xf>
    <xf numFmtId="0" fontId="0" fillId="0" borderId="77" xfId="0" applyBorder="1" applyAlignment="1">
      <alignment horizontal="center" vertical="center"/>
    </xf>
    <xf numFmtId="0" fontId="0" fillId="0" borderId="78" xfId="0" applyBorder="1" applyAlignment="1">
      <alignment horizontal="left" vertical="center"/>
    </xf>
    <xf numFmtId="0" fontId="0" fillId="0" borderId="80" xfId="0" applyBorder="1" applyAlignment="1">
      <alignment horizontal="center" vertical="center"/>
    </xf>
    <xf numFmtId="0" fontId="0" fillId="0" borderId="81" xfId="0" applyBorder="1" applyAlignment="1">
      <alignment horizontal="left" vertical="center"/>
    </xf>
    <xf numFmtId="0" fontId="0" fillId="0" borderId="88" xfId="0" applyBorder="1" applyAlignment="1">
      <alignment horizontal="center" vertical="center"/>
    </xf>
    <xf numFmtId="0" fontId="0" fillId="0" borderId="89" xfId="0" applyBorder="1" applyAlignment="1">
      <alignment horizontal="left" vertical="center"/>
    </xf>
    <xf numFmtId="0" fontId="1" fillId="10" borderId="82" xfId="0" applyFont="1" applyFill="1" applyBorder="1" applyAlignment="1">
      <alignment horizontal="center" vertical="center"/>
    </xf>
    <xf numFmtId="0" fontId="1" fillId="10" borderId="83" xfId="0" applyFont="1" applyFill="1" applyBorder="1" applyAlignment="1">
      <alignment horizontal="center" vertical="justify"/>
    </xf>
    <xf numFmtId="0" fontId="1" fillId="0" borderId="79" xfId="0" applyFont="1" applyBorder="1" applyAlignment="1">
      <alignment horizontal="center"/>
    </xf>
    <xf numFmtId="0" fontId="0" fillId="0" borderId="1" xfId="0" applyBorder="1" applyAlignment="1">
      <alignment horizontal="left"/>
    </xf>
    <xf numFmtId="0" fontId="0" fillId="0" borderId="80" xfId="0" applyBorder="1" applyAlignment="1">
      <alignment horizontal="left"/>
    </xf>
    <xf numFmtId="0" fontId="0" fillId="11" borderId="43" xfId="0" applyFill="1" applyBorder="1" applyAlignment="1">
      <alignment horizontal="center" vertical="center"/>
    </xf>
    <xf numFmtId="0" fontId="0" fillId="11" borderId="86" xfId="0" applyFill="1" applyBorder="1" applyAlignment="1">
      <alignment horizontal="left" vertical="center"/>
    </xf>
    <xf numFmtId="0" fontId="0" fillId="11" borderId="18" xfId="0" applyFill="1" applyBorder="1" applyAlignment="1">
      <alignment horizontal="center" vertical="center"/>
    </xf>
    <xf numFmtId="0" fontId="0" fillId="11" borderId="24" xfId="0" applyFill="1" applyBorder="1" applyAlignment="1">
      <alignment horizontal="left" vertical="center"/>
    </xf>
    <xf numFmtId="0" fontId="0" fillId="0" borderId="94" xfId="0" applyBorder="1" applyAlignment="1">
      <alignment horizontal="center" vertical="center"/>
    </xf>
    <xf numFmtId="0" fontId="0" fillId="0" borderId="90" xfId="0" applyBorder="1" applyAlignment="1">
      <alignment horizontal="left" vertical="center"/>
    </xf>
    <xf numFmtId="0" fontId="1" fillId="5" borderId="95" xfId="0" applyFont="1" applyFill="1" applyBorder="1" applyAlignment="1">
      <alignment horizontal="center" vertical="center"/>
    </xf>
    <xf numFmtId="0" fontId="1" fillId="5" borderId="66" xfId="0" applyFont="1" applyFill="1" applyBorder="1" applyAlignment="1">
      <alignment horizontal="center" vertical="center"/>
    </xf>
    <xf numFmtId="0" fontId="1" fillId="5" borderId="67" xfId="0" applyFont="1" applyFill="1" applyBorder="1" applyAlignment="1">
      <alignment horizontal="center" vertical="center"/>
    </xf>
    <xf numFmtId="0" fontId="0" fillId="0" borderId="29" xfId="0" applyFill="1" applyBorder="1" applyAlignment="1">
      <alignment horizontal="left" vertical="center"/>
    </xf>
    <xf numFmtId="0" fontId="9" fillId="0" borderId="0" xfId="0" applyFont="1"/>
    <xf numFmtId="3" fontId="0" fillId="0" borderId="1" xfId="0" applyNumberFormat="1" applyBorder="1" applyAlignment="1">
      <alignment vertical="center"/>
    </xf>
    <xf numFmtId="0" fontId="9" fillId="0" borderId="0" xfId="0" applyFont="1" applyFill="1" applyBorder="1" applyAlignment="1">
      <alignment horizontal="left" vertical="center"/>
    </xf>
    <xf numFmtId="3" fontId="0" fillId="0" borderId="1" xfId="0" applyNumberFormat="1" applyBorder="1"/>
    <xf numFmtId="3" fontId="0" fillId="0" borderId="8" xfId="0" applyNumberFormat="1" applyBorder="1"/>
    <xf numFmtId="0" fontId="0" fillId="0" borderId="3" xfId="0" applyBorder="1" applyAlignment="1">
      <alignment horizontal="center" vertical="center" wrapText="1"/>
    </xf>
    <xf numFmtId="0" fontId="0" fillId="0" borderId="4" xfId="0" applyBorder="1" applyAlignment="1">
      <alignment horizontal="center" vertical="center" wrapText="1"/>
    </xf>
    <xf numFmtId="164" fontId="0" fillId="0" borderId="25" xfId="0" applyNumberFormat="1" applyBorder="1" applyAlignment="1">
      <alignment horizontal="center"/>
    </xf>
    <xf numFmtId="164" fontId="0" fillId="0" borderId="40" xfId="0" applyNumberFormat="1" applyBorder="1" applyAlignment="1">
      <alignment horizontal="center"/>
    </xf>
    <xf numFmtId="4" fontId="0" fillId="0" borderId="6" xfId="0" applyNumberFormat="1" applyBorder="1" applyAlignment="1">
      <alignment horizontal="center"/>
    </xf>
    <xf numFmtId="4" fontId="0" fillId="0" borderId="9" xfId="0" applyNumberFormat="1" applyBorder="1" applyAlignment="1">
      <alignment horizontal="center"/>
    </xf>
    <xf numFmtId="0" fontId="0" fillId="0" borderId="5" xfId="0" applyBorder="1" applyAlignment="1">
      <alignment horizontal="center" vertical="center"/>
    </xf>
    <xf numFmtId="0" fontId="0" fillId="0" borderId="1" xfId="0" applyBorder="1" applyAlignment="1">
      <alignment horizontal="center" vertical="center"/>
    </xf>
    <xf numFmtId="0" fontId="0" fillId="0" borderId="17" xfId="0" applyBorder="1" applyAlignment="1">
      <alignment horizontal="center" vertical="center"/>
    </xf>
    <xf numFmtId="0" fontId="0" fillId="0" borderId="25" xfId="0" applyBorder="1" applyAlignment="1">
      <alignment horizontal="center" vertical="center"/>
    </xf>
    <xf numFmtId="0" fontId="0" fillId="0" borderId="30" xfId="0" applyBorder="1" applyAlignment="1">
      <alignment horizontal="center" vertical="center"/>
    </xf>
    <xf numFmtId="0" fontId="0" fillId="0" borderId="34" xfId="0" applyBorder="1" applyAlignment="1">
      <alignment horizontal="center" vertical="center"/>
    </xf>
    <xf numFmtId="0" fontId="0" fillId="0" borderId="0" xfId="0" applyBorder="1" applyAlignment="1">
      <alignment horizontal="center"/>
    </xf>
    <xf numFmtId="0" fontId="11" fillId="0" borderId="0" xfId="1" applyFont="1" applyProtection="1">
      <protection locked="0"/>
    </xf>
    <xf numFmtId="0" fontId="11" fillId="0" borderId="0" xfId="1" applyFont="1"/>
    <xf numFmtId="0" fontId="13" fillId="0" borderId="0" xfId="1" applyFont="1" applyAlignment="1" applyProtection="1">
      <alignment horizontal="left" vertical="center" wrapText="1"/>
      <protection locked="0"/>
    </xf>
    <xf numFmtId="0" fontId="14" fillId="0" borderId="0" xfId="1" applyFont="1" applyProtection="1">
      <protection locked="0"/>
    </xf>
    <xf numFmtId="0" fontId="16" fillId="0" borderId="0" xfId="1" applyFont="1" applyProtection="1">
      <protection locked="0"/>
    </xf>
    <xf numFmtId="0" fontId="16" fillId="0" borderId="0" xfId="1" applyFont="1"/>
    <xf numFmtId="0" fontId="14" fillId="0" borderId="25" xfId="1" applyFont="1" applyBorder="1" applyAlignment="1" applyProtection="1">
      <alignment vertical="center"/>
      <protection locked="0"/>
    </xf>
    <xf numFmtId="0" fontId="14" fillId="0" borderId="33" xfId="1" applyFont="1" applyBorder="1" applyAlignment="1" applyProtection="1">
      <alignment vertical="center"/>
      <protection locked="0"/>
    </xf>
    <xf numFmtId="0" fontId="14" fillId="0" borderId="13" xfId="1" applyFont="1" applyBorder="1" applyAlignment="1" applyProtection="1">
      <alignment vertical="center"/>
      <protection locked="0"/>
    </xf>
    <xf numFmtId="49" fontId="12" fillId="0" borderId="0" xfId="1" applyNumberFormat="1" applyFont="1" applyAlignment="1" applyProtection="1">
      <alignment horizontal="left" vertical="center" wrapText="1"/>
      <protection locked="0"/>
    </xf>
    <xf numFmtId="0" fontId="15" fillId="0" borderId="0" xfId="1" applyFont="1" applyProtection="1">
      <protection locked="0"/>
    </xf>
    <xf numFmtId="0" fontId="13" fillId="0" borderId="0" xfId="1" applyFont="1" applyAlignment="1" applyProtection="1">
      <alignment vertical="center" wrapText="1"/>
      <protection locked="0"/>
    </xf>
    <xf numFmtId="0" fontId="15" fillId="0" borderId="0" xfId="1" applyFont="1" applyAlignment="1" applyProtection="1">
      <alignment horizontal="center" vertical="center"/>
      <protection locked="0"/>
    </xf>
    <xf numFmtId="0" fontId="19" fillId="0" borderId="0" xfId="1" applyFont="1" applyAlignment="1" applyProtection="1">
      <alignment horizontal="left" vertical="center" wrapText="1"/>
      <protection locked="0"/>
    </xf>
    <xf numFmtId="49" fontId="12" fillId="0" borderId="0" xfId="1" applyNumberFormat="1" applyFont="1" applyFill="1" applyAlignment="1" applyProtection="1">
      <alignment horizontal="left" vertical="center" wrapText="1"/>
      <protection locked="0"/>
    </xf>
    <xf numFmtId="0" fontId="14" fillId="0" borderId="0" xfId="1" applyFont="1" applyAlignment="1" applyProtection="1">
      <alignment horizontal="left" vertical="center" wrapText="1"/>
      <protection locked="0"/>
    </xf>
    <xf numFmtId="0" fontId="17" fillId="0" borderId="0" xfId="1" applyFont="1" applyAlignment="1" applyProtection="1">
      <alignment horizontal="left" vertical="center" wrapText="1"/>
      <protection locked="0"/>
    </xf>
    <xf numFmtId="0" fontId="11" fillId="0" borderId="0" xfId="1" applyProtection="1">
      <protection locked="0"/>
    </xf>
    <xf numFmtId="0" fontId="11" fillId="0" borderId="0" xfId="1"/>
    <xf numFmtId="0" fontId="12" fillId="0" borderId="0" xfId="1" applyFont="1" applyAlignment="1" applyProtection="1">
      <alignment horizontal="left" vertical="center"/>
      <protection locked="0"/>
    </xf>
    <xf numFmtId="0" fontId="21" fillId="0" borderId="0" xfId="0" applyFont="1" applyAlignment="1">
      <alignment vertical="center"/>
    </xf>
    <xf numFmtId="0" fontId="1" fillId="0" borderId="0" xfId="0" applyFont="1" applyBorder="1"/>
    <xf numFmtId="49" fontId="18" fillId="0" borderId="1" xfId="0" applyNumberFormat="1" applyFont="1" applyBorder="1" applyAlignment="1" applyProtection="1">
      <alignment horizontal="center" vertical="center" wrapText="1"/>
      <protection locked="0"/>
    </xf>
    <xf numFmtId="49" fontId="1" fillId="0" borderId="1" xfId="0" applyNumberFormat="1" applyFont="1" applyBorder="1" applyAlignment="1">
      <alignment horizontal="center" vertical="center"/>
    </xf>
    <xf numFmtId="0" fontId="0" fillId="2" borderId="1" xfId="0" applyFill="1" applyBorder="1"/>
    <xf numFmtId="49" fontId="1" fillId="0" borderId="6" xfId="0" applyNumberFormat="1" applyFont="1" applyBorder="1" applyAlignment="1">
      <alignment horizontal="center" vertical="center"/>
    </xf>
    <xf numFmtId="0" fontId="0" fillId="2" borderId="6" xfId="0" applyFill="1" applyBorder="1"/>
    <xf numFmtId="0" fontId="1" fillId="2" borderId="5" xfId="0" applyFont="1" applyFill="1" applyBorder="1" applyAlignment="1">
      <alignment horizontal="center" wrapText="1"/>
    </xf>
    <xf numFmtId="0" fontId="1" fillId="0" borderId="15" xfId="0" applyFont="1" applyBorder="1" applyAlignment="1">
      <alignment horizontal="center" vertical="center"/>
    </xf>
    <xf numFmtId="0" fontId="0" fillId="2" borderId="13" xfId="0" applyFill="1" applyBorder="1"/>
    <xf numFmtId="0" fontId="1" fillId="0" borderId="60" xfId="0" applyFont="1" applyBorder="1" applyAlignment="1">
      <alignment horizontal="center" vertical="center"/>
    </xf>
    <xf numFmtId="0" fontId="0" fillId="0" borderId="58" xfId="0" applyBorder="1" applyAlignment="1">
      <alignment horizontal="center" vertical="center"/>
    </xf>
    <xf numFmtId="0" fontId="0" fillId="0" borderId="59" xfId="0" applyBorder="1" applyAlignment="1">
      <alignment horizontal="center" vertical="center"/>
    </xf>
    <xf numFmtId="0" fontId="0" fillId="2" borderId="59" xfId="0" applyFill="1" applyBorder="1"/>
    <xf numFmtId="0" fontId="1" fillId="0" borderId="40" xfId="0" applyFont="1" applyBorder="1" applyAlignment="1">
      <alignment horizontal="center" vertical="center"/>
    </xf>
    <xf numFmtId="0" fontId="0" fillId="2" borderId="25" xfId="0" applyFill="1" applyBorder="1"/>
    <xf numFmtId="0" fontId="1" fillId="15" borderId="7" xfId="0" applyFont="1" applyFill="1" applyBorder="1" applyAlignment="1">
      <alignment horizontal="center" vertical="center" wrapText="1"/>
    </xf>
    <xf numFmtId="0" fontId="1" fillId="0" borderId="0" xfId="0" applyFont="1" applyAlignment="1">
      <alignment horizontal="left"/>
    </xf>
    <xf numFmtId="0" fontId="0" fillId="0" borderId="0" xfId="0" applyBorder="1" applyAlignment="1">
      <alignment horizontal="left"/>
    </xf>
    <xf numFmtId="0" fontId="0" fillId="0" borderId="39" xfId="0" applyBorder="1" applyAlignment="1">
      <alignment horizontal="center" vertical="center"/>
    </xf>
    <xf numFmtId="0" fontId="1" fillId="0" borderId="50" xfId="0" applyFont="1" applyBorder="1" applyAlignment="1">
      <alignment horizontal="center" vertical="center"/>
    </xf>
    <xf numFmtId="0" fontId="0" fillId="2" borderId="49" xfId="0" applyFill="1" applyBorder="1"/>
    <xf numFmtId="0" fontId="12" fillId="0" borderId="0" xfId="0" applyFont="1" applyAlignment="1" applyProtection="1">
      <alignment vertical="center"/>
      <protection locked="0"/>
    </xf>
    <xf numFmtId="0" fontId="12" fillId="0" borderId="0" xfId="0" applyFont="1" applyBorder="1" applyAlignment="1" applyProtection="1">
      <alignment vertical="center"/>
      <protection locked="0"/>
    </xf>
    <xf numFmtId="0" fontId="0" fillId="0" borderId="1" xfId="0" applyBorder="1" applyAlignment="1">
      <alignment horizontal="center" vertical="center"/>
    </xf>
    <xf numFmtId="3" fontId="0" fillId="0" borderId="25" xfId="0" applyNumberFormat="1" applyBorder="1" applyAlignment="1">
      <alignment vertical="center"/>
    </xf>
    <xf numFmtId="3" fontId="0" fillId="0" borderId="40" xfId="0" applyNumberFormat="1" applyBorder="1" applyAlignment="1">
      <alignment vertical="center"/>
    </xf>
    <xf numFmtId="0" fontId="1" fillId="0" borderId="3" xfId="0" applyFont="1" applyBorder="1" applyAlignment="1">
      <alignment horizontal="center" vertical="center" wrapText="1"/>
    </xf>
    <xf numFmtId="0" fontId="11" fillId="0" borderId="0" xfId="1"/>
    <xf numFmtId="0" fontId="29" fillId="16" borderId="1" xfId="1" applyNumberFormat="1" applyFont="1" applyFill="1" applyBorder="1" applyAlignment="1">
      <alignment horizontal="center" vertical="center" wrapText="1"/>
    </xf>
    <xf numFmtId="167" fontId="28" fillId="13" borderId="100" xfId="1" applyNumberFormat="1" applyFont="1" applyFill="1" applyBorder="1" applyAlignment="1">
      <alignment horizontal="center" vertical="center"/>
    </xf>
    <xf numFmtId="0" fontId="31" fillId="0" borderId="0" xfId="1" applyFont="1" applyBorder="1" applyAlignment="1">
      <alignment horizontal="center"/>
    </xf>
    <xf numFmtId="3" fontId="28" fillId="13" borderId="0" xfId="1" applyNumberFormat="1" applyFont="1" applyFill="1" applyBorder="1" applyAlignment="1">
      <alignment horizontal="center"/>
    </xf>
    <xf numFmtId="3" fontId="28" fillId="13" borderId="0" xfId="1" applyNumberFormat="1" applyFont="1" applyFill="1" applyBorder="1" applyAlignment="1">
      <alignment horizontal="left" vertical="center"/>
    </xf>
    <xf numFmtId="0" fontId="32" fillId="13" borderId="100" xfId="1" applyFont="1" applyFill="1" applyBorder="1" applyAlignment="1"/>
    <xf numFmtId="0" fontId="29" fillId="16" borderId="1" xfId="1" applyFont="1" applyFill="1" applyBorder="1" applyAlignment="1">
      <alignment horizontal="center" vertical="center"/>
    </xf>
    <xf numFmtId="3" fontId="29" fillId="13" borderId="0" xfId="1" applyNumberFormat="1" applyFont="1" applyFill="1" applyBorder="1" applyAlignment="1">
      <alignment horizontal="left" vertical="center"/>
    </xf>
    <xf numFmtId="3" fontId="29" fillId="13" borderId="0" xfId="1" applyNumberFormat="1" applyFont="1" applyFill="1" applyBorder="1" applyAlignment="1">
      <alignment horizontal="center"/>
    </xf>
    <xf numFmtId="0" fontId="28" fillId="13" borderId="1" xfId="1" applyFont="1" applyFill="1" applyBorder="1"/>
    <xf numFmtId="3" fontId="28" fillId="13" borderId="1" xfId="1" applyNumberFormat="1" applyFont="1" applyFill="1" applyBorder="1" applyAlignment="1">
      <alignment horizontal="center"/>
    </xf>
    <xf numFmtId="3" fontId="29" fillId="13" borderId="1" xfId="1" applyNumberFormat="1" applyFont="1" applyFill="1" applyBorder="1" applyAlignment="1">
      <alignment horizontal="left" vertical="center"/>
    </xf>
    <xf numFmtId="3" fontId="29" fillId="13" borderId="1" xfId="1" applyNumberFormat="1" applyFont="1" applyFill="1" applyBorder="1" applyAlignment="1">
      <alignment horizontal="center"/>
    </xf>
    <xf numFmtId="3" fontId="0" fillId="0" borderId="8" xfId="0" applyNumberFormat="1" applyBorder="1" applyAlignment="1">
      <alignment vertical="center"/>
    </xf>
    <xf numFmtId="3" fontId="7" fillId="0" borderId="8" xfId="0" applyNumberFormat="1" applyFont="1" applyBorder="1" applyAlignment="1">
      <alignment vertical="center"/>
    </xf>
    <xf numFmtId="166" fontId="0" fillId="0" borderId="6" xfId="0" applyNumberFormat="1" applyBorder="1" applyAlignment="1">
      <alignment vertical="center"/>
    </xf>
    <xf numFmtId="166" fontId="0" fillId="0" borderId="9" xfId="0" applyNumberFormat="1" applyBorder="1" applyAlignment="1">
      <alignment vertical="center"/>
    </xf>
    <xf numFmtId="3" fontId="0" fillId="0" borderId="8" xfId="0" applyNumberFormat="1" applyBorder="1" applyAlignment="1">
      <alignment horizontal="left" vertical="center"/>
    </xf>
    <xf numFmtId="0" fontId="0" fillId="3" borderId="19" xfId="0" applyFill="1" applyBorder="1" applyAlignment="1">
      <alignment horizontal="center" vertical="center" wrapText="1"/>
    </xf>
    <xf numFmtId="3" fontId="0" fillId="0" borderId="1" xfId="0" applyNumberFormat="1" applyBorder="1" applyAlignment="1">
      <alignment horizontal="right" vertical="center"/>
    </xf>
    <xf numFmtId="3" fontId="0" fillId="0" borderId="25" xfId="0" applyNumberFormat="1" applyBorder="1" applyAlignment="1">
      <alignment horizontal="right" vertical="center"/>
    </xf>
    <xf numFmtId="3" fontId="0" fillId="0" borderId="6" xfId="0" applyNumberFormat="1" applyBorder="1" applyAlignment="1">
      <alignment horizontal="right" vertical="center"/>
    </xf>
    <xf numFmtId="3" fontId="7" fillId="0" borderId="6" xfId="0" applyNumberFormat="1" applyFont="1" applyBorder="1" applyAlignment="1">
      <alignment horizontal="right" vertical="center"/>
    </xf>
    <xf numFmtId="0" fontId="7" fillId="0" borderId="1" xfId="0" applyFont="1" applyBorder="1" applyAlignment="1">
      <alignment horizontal="center" vertical="center"/>
    </xf>
    <xf numFmtId="0" fontId="0" fillId="0" borderId="6" xfId="0" applyBorder="1" applyAlignment="1">
      <alignment horizontal="center"/>
    </xf>
    <xf numFmtId="3" fontId="7" fillId="0" borderId="1" xfId="0" applyNumberFormat="1" applyFont="1" applyBorder="1" applyAlignment="1">
      <alignment horizontal="center" vertical="center"/>
    </xf>
    <xf numFmtId="0" fontId="0" fillId="12" borderId="0" xfId="0" applyFill="1" applyBorder="1" applyAlignment="1">
      <alignment horizontal="left" vertical="center"/>
    </xf>
    <xf numFmtId="0" fontId="1" fillId="0" borderId="0" xfId="0" applyFont="1" applyFill="1" applyBorder="1" applyAlignment="1">
      <alignment vertical="center"/>
    </xf>
    <xf numFmtId="0" fontId="7" fillId="2" borderId="8" xfId="0" applyFont="1" applyFill="1" applyBorder="1" applyAlignment="1">
      <alignment horizontal="center" vertical="center"/>
    </xf>
    <xf numFmtId="3" fontId="7" fillId="2" borderId="8" xfId="0" applyNumberFormat="1" applyFont="1" applyFill="1" applyBorder="1" applyAlignment="1">
      <alignment horizontal="center" vertical="center"/>
    </xf>
    <xf numFmtId="4" fontId="0" fillId="0" borderId="6" xfId="0" applyNumberFormat="1" applyBorder="1" applyAlignment="1">
      <alignment horizontal="center" vertical="center"/>
    </xf>
    <xf numFmtId="4" fontId="7" fillId="2" borderId="9" xfId="0" applyNumberFormat="1" applyFont="1" applyFill="1" applyBorder="1" applyAlignment="1">
      <alignment horizontal="center" vertical="center"/>
    </xf>
    <xf numFmtId="0" fontId="1" fillId="0" borderId="0" xfId="0" applyNumberFormat="1" applyFont="1"/>
    <xf numFmtId="0" fontId="1" fillId="2" borderId="3" xfId="0" applyFont="1" applyFill="1" applyBorder="1" applyAlignment="1">
      <alignment horizontal="center" vertical="center" wrapText="1"/>
    </xf>
    <xf numFmtId="3" fontId="0" fillId="2" borderId="1" xfId="0" applyNumberFormat="1" applyFill="1" applyBorder="1" applyAlignment="1">
      <alignment horizontal="center" vertical="center"/>
    </xf>
    <xf numFmtId="3" fontId="0" fillId="2" borderId="1" xfId="0" applyNumberFormat="1" applyFill="1" applyBorder="1"/>
    <xf numFmtId="3" fontId="0" fillId="2" borderId="8" xfId="0" applyNumberFormat="1" applyFill="1" applyBorder="1" applyAlignment="1">
      <alignment horizontal="center" vertical="center"/>
    </xf>
    <xf numFmtId="3" fontId="0" fillId="2" borderId="8" xfId="0" applyNumberFormat="1" applyFill="1" applyBorder="1"/>
    <xf numFmtId="1" fontId="0" fillId="0" borderId="6" xfId="0" applyNumberFormat="1" applyBorder="1" applyAlignment="1">
      <alignment horizontal="center" vertical="center"/>
    </xf>
    <xf numFmtId="1" fontId="7" fillId="2" borderId="8" xfId="0" applyNumberFormat="1" applyFont="1" applyFill="1" applyBorder="1" applyAlignment="1">
      <alignment horizontal="center" vertical="center"/>
    </xf>
    <xf numFmtId="0" fontId="0" fillId="12" borderId="0" xfId="0" applyFill="1" applyBorder="1" applyAlignment="1">
      <alignment horizontal="center"/>
    </xf>
    <xf numFmtId="0" fontId="1" fillId="0" borderId="0" xfId="0" applyFont="1" applyFill="1" applyBorder="1" applyAlignment="1">
      <alignment horizontal="left" vertical="center"/>
    </xf>
    <xf numFmtId="2" fontId="0" fillId="5" borderId="6" xfId="0" applyNumberFormat="1" applyFill="1" applyBorder="1" applyAlignment="1">
      <alignment vertical="center"/>
    </xf>
    <xf numFmtId="2" fontId="0" fillId="5" borderId="9" xfId="0" applyNumberFormat="1" applyFill="1" applyBorder="1" applyAlignment="1">
      <alignment vertical="center"/>
    </xf>
    <xf numFmtId="3" fontId="7" fillId="2" borderId="9" xfId="0" applyNumberFormat="1" applyFont="1" applyFill="1" applyBorder="1" applyAlignment="1">
      <alignment horizontal="center" vertical="center"/>
    </xf>
    <xf numFmtId="3" fontId="0" fillId="0" borderId="6" xfId="0" applyNumberFormat="1" applyBorder="1" applyAlignment="1">
      <alignment horizontal="center"/>
    </xf>
    <xf numFmtId="3" fontId="0" fillId="0" borderId="9" xfId="0" applyNumberFormat="1" applyBorder="1" applyAlignment="1">
      <alignment horizontal="center"/>
    </xf>
    <xf numFmtId="3" fontId="36" fillId="0" borderId="0" xfId="3" applyNumberFormat="1" applyFont="1" applyFill="1" applyBorder="1" applyAlignment="1">
      <alignment horizontal="center" vertical="center"/>
    </xf>
    <xf numFmtId="0" fontId="0" fillId="2" borderId="1" xfId="0" applyFill="1" applyBorder="1" applyAlignment="1">
      <alignment horizontal="center" vertical="center"/>
    </xf>
    <xf numFmtId="0" fontId="0" fillId="2" borderId="5" xfId="0" applyFill="1" applyBorder="1" applyAlignment="1">
      <alignment horizontal="center" vertical="center"/>
    </xf>
    <xf numFmtId="0" fontId="0" fillId="2" borderId="25" xfId="0" applyFill="1" applyBorder="1" applyAlignment="1">
      <alignment horizontal="center" vertical="center"/>
    </xf>
    <xf numFmtId="0" fontId="0" fillId="0" borderId="18" xfId="0" applyBorder="1" applyAlignment="1">
      <alignment horizontal="center" vertical="center"/>
    </xf>
    <xf numFmtId="0" fontId="0" fillId="0" borderId="1" xfId="0" applyBorder="1" applyAlignment="1">
      <alignment horizontal="center" vertical="center"/>
    </xf>
    <xf numFmtId="0" fontId="0" fillId="0" borderId="58" xfId="0" applyBorder="1" applyAlignment="1">
      <alignment horizontal="center" vertical="center"/>
    </xf>
    <xf numFmtId="0" fontId="0" fillId="0" borderId="59" xfId="0" applyBorder="1" applyAlignment="1">
      <alignment horizontal="center" vertical="center"/>
    </xf>
    <xf numFmtId="0" fontId="0" fillId="0" borderId="48" xfId="0" applyBorder="1" applyAlignment="1">
      <alignment horizontal="center" vertical="center"/>
    </xf>
    <xf numFmtId="0" fontId="0" fillId="0" borderId="49" xfId="0" applyBorder="1" applyAlignment="1">
      <alignment horizontal="center" vertical="center"/>
    </xf>
    <xf numFmtId="0" fontId="0" fillId="2" borderId="49" xfId="0" applyFill="1" applyBorder="1" applyAlignment="1">
      <alignment horizontal="center" vertical="center"/>
    </xf>
    <xf numFmtId="0" fontId="0" fillId="2" borderId="59" xfId="0" applyFill="1" applyBorder="1" applyAlignment="1">
      <alignment horizontal="center" vertical="center"/>
    </xf>
    <xf numFmtId="0" fontId="0" fillId="2" borderId="17" xfId="0" applyFill="1" applyBorder="1" applyAlignment="1">
      <alignment horizontal="center" vertical="center"/>
    </xf>
    <xf numFmtId="0" fontId="0" fillId="2" borderId="39" xfId="0" applyFill="1" applyBorder="1" applyAlignment="1">
      <alignment horizontal="center" vertical="center"/>
    </xf>
    <xf numFmtId="0" fontId="0" fillId="0" borderId="18" xfId="0" applyBorder="1" applyAlignment="1">
      <alignment horizontal="center" vertical="center"/>
    </xf>
    <xf numFmtId="0" fontId="0" fillId="0" borderId="1" xfId="0" applyBorder="1" applyAlignment="1">
      <alignment horizontal="center" vertical="center"/>
    </xf>
    <xf numFmtId="0" fontId="0" fillId="0" borderId="58" xfId="0" applyBorder="1" applyAlignment="1">
      <alignment horizontal="center" vertical="center"/>
    </xf>
    <xf numFmtId="0" fontId="0" fillId="0" borderId="59" xfId="0" applyBorder="1" applyAlignment="1">
      <alignment horizontal="center" vertical="center"/>
    </xf>
    <xf numFmtId="0" fontId="0" fillId="0" borderId="48" xfId="0" applyBorder="1" applyAlignment="1">
      <alignment horizontal="center" vertical="center"/>
    </xf>
    <xf numFmtId="0" fontId="0" fillId="0" borderId="49" xfId="0" applyBorder="1" applyAlignment="1">
      <alignment horizontal="center" vertical="center"/>
    </xf>
    <xf numFmtId="0" fontId="0" fillId="0" borderId="18" xfId="0" applyBorder="1" applyAlignment="1">
      <alignment horizontal="center" vertical="center"/>
    </xf>
    <xf numFmtId="0" fontId="0" fillId="0" borderId="1" xfId="0" applyBorder="1" applyAlignment="1">
      <alignment horizontal="center" vertical="center"/>
    </xf>
    <xf numFmtId="0" fontId="0" fillId="0" borderId="58" xfId="0" applyBorder="1" applyAlignment="1">
      <alignment horizontal="center" vertical="center"/>
    </xf>
    <xf numFmtId="0" fontId="0" fillId="0" borderId="59" xfId="0" applyBorder="1" applyAlignment="1">
      <alignment horizontal="center" vertical="center"/>
    </xf>
    <xf numFmtId="0" fontId="0" fillId="0" borderId="49" xfId="0" applyBorder="1" applyAlignment="1">
      <alignment horizontal="center" vertical="center"/>
    </xf>
    <xf numFmtId="0" fontId="39" fillId="0" borderId="48" xfId="0" applyFont="1" applyBorder="1" applyAlignment="1">
      <alignment horizontal="center" vertical="center"/>
    </xf>
    <xf numFmtId="0" fontId="0" fillId="2" borderId="6" xfId="0" applyFill="1" applyBorder="1" applyAlignment="1">
      <alignment horizontal="center" vertical="center"/>
    </xf>
    <xf numFmtId="0" fontId="42" fillId="0" borderId="0" xfId="16" applyFont="1"/>
    <xf numFmtId="0" fontId="41" fillId="0" borderId="0" xfId="16" applyFont="1" applyBorder="1" applyAlignment="1">
      <alignment horizontal="center"/>
    </xf>
    <xf numFmtId="3" fontId="44" fillId="0" borderId="1" xfId="16" applyNumberFormat="1" applyFont="1" applyFill="1" applyBorder="1" applyAlignment="1">
      <alignment horizontal="center" vertical="center" wrapText="1"/>
    </xf>
    <xf numFmtId="4" fontId="44" fillId="0" borderId="1" xfId="16" applyNumberFormat="1" applyFont="1" applyBorder="1" applyAlignment="1">
      <alignment horizontal="center" vertical="center" wrapText="1"/>
    </xf>
    <xf numFmtId="3" fontId="44" fillId="0" borderId="1" xfId="16" applyNumberFormat="1" applyFont="1" applyBorder="1" applyAlignment="1">
      <alignment horizontal="center" vertical="center" wrapText="1"/>
    </xf>
    <xf numFmtId="0" fontId="44" fillId="0" borderId="1" xfId="16" applyFont="1" applyFill="1" applyBorder="1" applyAlignment="1">
      <alignment horizontal="center" vertical="center" wrapText="1"/>
    </xf>
    <xf numFmtId="3" fontId="44" fillId="0" borderId="1" xfId="17" applyNumberFormat="1" applyFont="1" applyFill="1" applyBorder="1" applyAlignment="1">
      <alignment horizontal="center" vertical="center" wrapText="1"/>
    </xf>
    <xf numFmtId="0" fontId="44" fillId="0" borderId="0" xfId="16" applyFont="1" applyFill="1" applyBorder="1" applyAlignment="1">
      <alignment horizontal="left" vertical="center"/>
    </xf>
    <xf numFmtId="0" fontId="40" fillId="0" borderId="0" xfId="16"/>
    <xf numFmtId="0" fontId="31" fillId="0" borderId="0" xfId="16" applyFont="1" applyAlignment="1">
      <alignment horizontal="center"/>
    </xf>
    <xf numFmtId="2" fontId="44" fillId="0" borderId="1" xfId="16" applyNumberFormat="1" applyFont="1" applyFill="1" applyBorder="1" applyAlignment="1">
      <alignment horizontal="center" vertical="center" wrapText="1"/>
    </xf>
    <xf numFmtId="2" fontId="44" fillId="0" borderId="1" xfId="16" applyNumberFormat="1" applyFont="1" applyFill="1" applyBorder="1" applyAlignment="1">
      <alignment horizontal="center" vertical="center"/>
    </xf>
    <xf numFmtId="0" fontId="45" fillId="0" borderId="0" xfId="0" applyFont="1"/>
    <xf numFmtId="0" fontId="9" fillId="0" borderId="0" xfId="0" applyFont="1" applyAlignment="1">
      <alignment horizontal="center"/>
    </xf>
    <xf numFmtId="0" fontId="39" fillId="0" borderId="0" xfId="0" applyFont="1" applyAlignment="1">
      <alignment horizontal="center"/>
    </xf>
    <xf numFmtId="0" fontId="14" fillId="19" borderId="1" xfId="1" applyFont="1" applyFill="1" applyBorder="1" applyAlignment="1" applyProtection="1">
      <alignment horizontal="center" vertical="center" wrapText="1"/>
      <protection locked="0"/>
    </xf>
    <xf numFmtId="0" fontId="16" fillId="19" borderId="1" xfId="1" applyFont="1" applyFill="1" applyBorder="1" applyAlignment="1" applyProtection="1">
      <alignment horizontal="center"/>
      <protection locked="0"/>
    </xf>
    <xf numFmtId="0" fontId="47" fillId="19" borderId="1" xfId="1" applyFont="1" applyFill="1" applyBorder="1" applyAlignment="1" applyProtection="1">
      <alignment horizontal="center"/>
      <protection locked="0"/>
    </xf>
    <xf numFmtId="0" fontId="38" fillId="0" borderId="18" xfId="12" applyBorder="1" applyAlignment="1">
      <alignment horizontal="center" vertical="center"/>
    </xf>
    <xf numFmtId="0" fontId="38" fillId="0" borderId="48" xfId="12" applyBorder="1" applyAlignment="1">
      <alignment horizontal="center" vertical="center"/>
    </xf>
    <xf numFmtId="0" fontId="38" fillId="0" borderId="1" xfId="12" applyBorder="1" applyAlignment="1">
      <alignment horizontal="center" vertical="center"/>
    </xf>
    <xf numFmtId="0" fontId="38" fillId="0" borderId="49" xfId="12" applyBorder="1" applyAlignment="1">
      <alignment horizontal="center" vertical="center"/>
    </xf>
    <xf numFmtId="0" fontId="14" fillId="12" borderId="1" xfId="1" applyFont="1" applyFill="1" applyBorder="1" applyAlignment="1" applyProtection="1">
      <alignment horizontal="right" vertical="center"/>
      <protection locked="0"/>
    </xf>
    <xf numFmtId="0" fontId="16" fillId="0" borderId="1" xfId="1" applyFont="1" applyBorder="1" applyAlignment="1" applyProtection="1">
      <alignment horizontal="right"/>
      <protection locked="0"/>
    </xf>
    <xf numFmtId="0" fontId="14" fillId="0" borderId="1" xfId="1" applyFont="1" applyBorder="1" applyAlignment="1" applyProtection="1">
      <alignment horizontal="right"/>
      <protection locked="0"/>
    </xf>
    <xf numFmtId="0" fontId="18" fillId="12" borderId="1" xfId="1" applyFont="1" applyFill="1" applyBorder="1" applyAlignment="1" applyProtection="1">
      <alignment horizontal="right" vertical="center"/>
      <protection locked="0"/>
    </xf>
    <xf numFmtId="0" fontId="11" fillId="0" borderId="1" xfId="1" applyBorder="1" applyAlignment="1" applyProtection="1">
      <alignment horizontal="right"/>
      <protection locked="0"/>
    </xf>
    <xf numFmtId="0" fontId="20" fillId="0" borderId="1" xfId="1" applyFont="1" applyBorder="1" applyAlignment="1" applyProtection="1">
      <alignment horizontal="right"/>
      <protection locked="0"/>
    </xf>
    <xf numFmtId="0" fontId="14" fillId="14" borderId="1" xfId="0" applyFont="1" applyFill="1" applyBorder="1" applyAlignment="1" applyProtection="1">
      <alignment horizontal="right" vertical="center"/>
      <protection locked="0"/>
    </xf>
    <xf numFmtId="0" fontId="39" fillId="14" borderId="1" xfId="0" applyFont="1" applyFill="1" applyBorder="1" applyAlignment="1" applyProtection="1">
      <alignment horizontal="right" vertical="center"/>
      <protection locked="0"/>
    </xf>
    <xf numFmtId="0" fontId="0" fillId="14" borderId="1" xfId="0" applyFill="1" applyBorder="1" applyAlignment="1">
      <alignment horizontal="right" vertical="center"/>
    </xf>
    <xf numFmtId="0" fontId="0" fillId="14" borderId="6" xfId="0" applyFill="1" applyBorder="1" applyAlignment="1">
      <alignment horizontal="right" vertical="center"/>
    </xf>
    <xf numFmtId="0" fontId="14" fillId="14" borderId="8" xfId="0" applyFont="1" applyFill="1" applyBorder="1" applyAlignment="1" applyProtection="1">
      <alignment horizontal="right" vertical="center"/>
      <protection locked="0"/>
    </xf>
    <xf numFmtId="0" fontId="39" fillId="14" borderId="8" xfId="0" applyFont="1" applyFill="1" applyBorder="1" applyAlignment="1" applyProtection="1">
      <alignment horizontal="right" vertical="center"/>
      <protection locked="0"/>
    </xf>
    <xf numFmtId="0" fontId="0" fillId="14" borderId="8" xfId="0" applyFill="1" applyBorder="1" applyAlignment="1">
      <alignment horizontal="right" vertical="center"/>
    </xf>
    <xf numFmtId="0" fontId="0" fillId="14" borderId="9" xfId="0" applyFill="1" applyBorder="1" applyAlignment="1">
      <alignment horizontal="right" vertical="center"/>
    </xf>
    <xf numFmtId="0" fontId="9" fillId="0" borderId="1" xfId="0" applyFont="1" applyBorder="1" applyAlignment="1">
      <alignment horizontal="right" vertical="center"/>
    </xf>
    <xf numFmtId="1" fontId="9" fillId="0" borderId="1" xfId="0" applyNumberFormat="1" applyFont="1" applyBorder="1" applyAlignment="1">
      <alignment horizontal="right" vertical="center"/>
    </xf>
    <xf numFmtId="1" fontId="46" fillId="0" borderId="1" xfId="0" applyNumberFormat="1" applyFont="1" applyBorder="1" applyAlignment="1">
      <alignment horizontal="right" vertical="center"/>
    </xf>
    <xf numFmtId="1" fontId="9" fillId="0" borderId="1" xfId="0" applyNumberFormat="1" applyFont="1" applyBorder="1" applyAlignment="1">
      <alignment horizontal="right"/>
    </xf>
    <xf numFmtId="0" fontId="39" fillId="0" borderId="1" xfId="0" applyFont="1" applyBorder="1" applyAlignment="1">
      <alignment horizontal="right" vertical="center"/>
    </xf>
    <xf numFmtId="1" fontId="39" fillId="0" borderId="1" xfId="0" applyNumberFormat="1" applyFont="1" applyBorder="1" applyAlignment="1">
      <alignment horizontal="right" vertical="center"/>
    </xf>
    <xf numFmtId="1" fontId="26" fillId="0" borderId="1" xfId="0" applyNumberFormat="1" applyFont="1" applyBorder="1" applyAlignment="1">
      <alignment horizontal="right" vertical="center"/>
    </xf>
    <xf numFmtId="1" fontId="39" fillId="0" borderId="1" xfId="0" applyNumberFormat="1" applyFont="1" applyBorder="1" applyAlignment="1">
      <alignment horizontal="right"/>
    </xf>
    <xf numFmtId="0" fontId="0" fillId="2" borderId="1" xfId="0" applyFill="1" applyBorder="1" applyAlignment="1">
      <alignment horizontal="center" vertical="center" wrapText="1"/>
    </xf>
    <xf numFmtId="1" fontId="0" fillId="2" borderId="1" xfId="0" applyNumberFormat="1" applyFill="1" applyBorder="1" applyAlignment="1">
      <alignment horizontal="center" vertical="center" wrapText="1"/>
    </xf>
    <xf numFmtId="0" fontId="1" fillId="0" borderId="5" xfId="0" applyFont="1" applyBorder="1" applyAlignment="1">
      <alignment horizontal="left" vertical="center"/>
    </xf>
    <xf numFmtId="0" fontId="1" fillId="0" borderId="2" xfId="0" applyFont="1" applyBorder="1" applyAlignment="1">
      <alignment vertical="center"/>
    </xf>
    <xf numFmtId="3" fontId="0" fillId="0" borderId="8" xfId="0" applyNumberFormat="1" applyBorder="1" applyAlignment="1">
      <alignment horizontal="center" vertical="center"/>
    </xf>
    <xf numFmtId="3" fontId="0" fillId="0" borderId="1" xfId="0" applyNumberFormat="1" applyBorder="1" applyAlignment="1">
      <alignment horizontal="center" vertical="center"/>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2" xfId="0" applyFont="1" applyBorder="1" applyAlignment="1">
      <alignment horizontal="left" vertical="center"/>
    </xf>
    <xf numFmtId="0" fontId="1" fillId="0" borderId="19" xfId="0" applyFont="1" applyBorder="1" applyAlignment="1">
      <alignment horizontal="center" vertical="center" wrapText="1"/>
    </xf>
    <xf numFmtId="3" fontId="0" fillId="0" borderId="25" xfId="0" applyNumberFormat="1" applyBorder="1" applyAlignment="1">
      <alignment horizontal="center" vertical="center"/>
    </xf>
    <xf numFmtId="3" fontId="0" fillId="0" borderId="40" xfId="0" applyNumberFormat="1" applyBorder="1" applyAlignment="1">
      <alignment horizontal="center" vertical="center"/>
    </xf>
    <xf numFmtId="3" fontId="7" fillId="2" borderId="40" xfId="0" applyNumberFormat="1" applyFont="1" applyFill="1" applyBorder="1" applyAlignment="1">
      <alignment horizontal="center" vertical="center"/>
    </xf>
    <xf numFmtId="14" fontId="1" fillId="0" borderId="3" xfId="0" applyNumberFormat="1" applyFont="1" applyBorder="1" applyAlignment="1">
      <alignment horizontal="center" vertical="center"/>
    </xf>
    <xf numFmtId="2" fontId="0" fillId="0" borderId="6" xfId="0" applyNumberFormat="1" applyBorder="1"/>
    <xf numFmtId="4" fontId="0" fillId="0" borderId="1" xfId="0" applyNumberFormat="1" applyBorder="1" applyAlignment="1">
      <alignment horizontal="center" vertical="center"/>
    </xf>
    <xf numFmtId="4" fontId="0" fillId="0" borderId="8" xfId="0" applyNumberFormat="1" applyBorder="1" applyAlignment="1">
      <alignment horizontal="center" vertical="center"/>
    </xf>
    <xf numFmtId="2" fontId="0" fillId="0" borderId="6" xfId="0" applyNumberFormat="1" applyBorder="1" applyAlignment="1">
      <alignment vertical="center"/>
    </xf>
    <xf numFmtId="4" fontId="0" fillId="0" borderId="9" xfId="0" applyNumberFormat="1" applyBorder="1" applyAlignment="1">
      <alignment horizontal="center" vertical="center"/>
    </xf>
    <xf numFmtId="0" fontId="1" fillId="2" borderId="44" xfId="0" applyFont="1" applyFill="1" applyBorder="1" applyAlignment="1">
      <alignment horizontal="center" vertical="center" wrapText="1"/>
    </xf>
    <xf numFmtId="2" fontId="0" fillId="2" borderId="45" xfId="0" applyNumberFormat="1" applyFill="1" applyBorder="1" applyAlignment="1">
      <alignment horizontal="center" vertical="center"/>
    </xf>
    <xf numFmtId="2" fontId="0" fillId="2" borderId="46" xfId="0" applyNumberFormat="1" applyFill="1" applyBorder="1" applyAlignment="1">
      <alignment horizontal="center" vertical="center"/>
    </xf>
    <xf numFmtId="0" fontId="7" fillId="12" borderId="0" xfId="0" applyFont="1" applyFill="1" applyBorder="1" applyAlignment="1">
      <alignment horizontal="center"/>
    </xf>
    <xf numFmtId="0" fontId="0" fillId="0" borderId="9" xfId="0" applyBorder="1" applyAlignment="1">
      <alignment horizontal="center" vertical="center"/>
    </xf>
    <xf numFmtId="0" fontId="9" fillId="2" borderId="6" xfId="0" applyFont="1" applyFill="1" applyBorder="1" applyAlignment="1">
      <alignment horizontal="center" vertical="center"/>
    </xf>
    <xf numFmtId="2" fontId="7" fillId="2" borderId="9" xfId="0" applyNumberFormat="1" applyFont="1" applyFill="1" applyBorder="1" applyAlignment="1">
      <alignment vertical="center"/>
    </xf>
    <xf numFmtId="4" fontId="7" fillId="2" borderId="8" xfId="0" applyNumberFormat="1" applyFont="1" applyFill="1" applyBorder="1" applyAlignment="1">
      <alignment horizontal="center" vertical="center"/>
    </xf>
    <xf numFmtId="4" fontId="7" fillId="2" borderId="1" xfId="0" applyNumberFormat="1" applyFont="1" applyFill="1" applyBorder="1" applyAlignment="1">
      <alignment horizontal="center" vertical="center"/>
    </xf>
    <xf numFmtId="2" fontId="0" fillId="0" borderId="6" xfId="0" applyNumberFormat="1" applyBorder="1" applyAlignment="1">
      <alignment horizontal="center" vertical="center"/>
    </xf>
    <xf numFmtId="3" fontId="0" fillId="0" borderId="50" xfId="0" applyNumberFormat="1" applyBorder="1" applyAlignment="1">
      <alignment horizontal="center" vertical="center"/>
    </xf>
    <xf numFmtId="2" fontId="7" fillId="2" borderId="9" xfId="0" applyNumberFormat="1" applyFont="1" applyFill="1" applyBorder="1" applyAlignment="1">
      <alignment horizontal="center" vertical="center"/>
    </xf>
    <xf numFmtId="0" fontId="0" fillId="21" borderId="1" xfId="0" applyFill="1" applyBorder="1"/>
    <xf numFmtId="0" fontId="0" fillId="21" borderId="25" xfId="0" applyFill="1" applyBorder="1"/>
    <xf numFmtId="0" fontId="0" fillId="0" borderId="100" xfId="0" applyFill="1" applyBorder="1"/>
    <xf numFmtId="0" fontId="1" fillId="23" borderId="1" xfId="0" applyFont="1" applyFill="1" applyBorder="1" applyAlignment="1">
      <alignment horizontal="center" vertical="justify" wrapText="1"/>
    </xf>
    <xf numFmtId="14" fontId="1" fillId="23" borderId="1" xfId="0" applyNumberFormat="1" applyFont="1" applyFill="1" applyBorder="1" applyAlignment="1">
      <alignment vertical="justify"/>
    </xf>
    <xf numFmtId="14" fontId="1" fillId="23" borderId="6" xfId="0" applyNumberFormat="1" applyFont="1" applyFill="1" applyBorder="1" applyAlignment="1">
      <alignment vertical="justify"/>
    </xf>
    <xf numFmtId="0" fontId="0" fillId="22" borderId="5" xfId="0" applyFill="1" applyBorder="1" applyAlignment="1">
      <alignment horizontal="left" vertical="justify"/>
    </xf>
    <xf numFmtId="0" fontId="0" fillId="0" borderId="1" xfId="0" applyBorder="1" applyAlignment="1">
      <alignment horizontal="center" vertical="justify"/>
    </xf>
    <xf numFmtId="0" fontId="0" fillId="22" borderId="7" xfId="0" applyFill="1" applyBorder="1" applyAlignment="1">
      <alignment horizontal="left" vertical="justify"/>
    </xf>
    <xf numFmtId="0" fontId="0" fillId="0" borderId="8" xfId="0" applyBorder="1" applyAlignment="1">
      <alignment horizontal="center" vertical="justify"/>
    </xf>
    <xf numFmtId="0" fontId="1" fillId="23" borderId="25" xfId="0" applyFont="1" applyFill="1" applyBorder="1" applyAlignment="1">
      <alignment horizontal="center" vertical="justify" wrapText="1"/>
    </xf>
    <xf numFmtId="14" fontId="1" fillId="23" borderId="49" xfId="0" applyNumberFormat="1" applyFont="1" applyFill="1" applyBorder="1" applyAlignment="1">
      <alignment vertical="justify"/>
    </xf>
    <xf numFmtId="0" fontId="11" fillId="0" borderId="1" xfId="1" applyBorder="1"/>
    <xf numFmtId="0" fontId="11" fillId="23" borderId="1" xfId="1" applyFill="1" applyBorder="1"/>
    <xf numFmtId="0" fontId="0" fillId="23" borderId="1" xfId="0" applyFill="1" applyBorder="1"/>
    <xf numFmtId="0" fontId="0" fillId="23" borderId="5" xfId="0" applyFont="1" applyFill="1" applyBorder="1" applyAlignment="1">
      <alignment vertical="center" wrapText="1"/>
    </xf>
    <xf numFmtId="0" fontId="11" fillId="23" borderId="6" xfId="1" applyFill="1" applyBorder="1"/>
    <xf numFmtId="0" fontId="0" fillId="0" borderId="5" xfId="0" applyFont="1" applyBorder="1" applyAlignment="1">
      <alignment vertical="center" wrapText="1"/>
    </xf>
    <xf numFmtId="0" fontId="11" fillId="0" borderId="6" xfId="1" applyBorder="1"/>
    <xf numFmtId="0" fontId="11" fillId="0" borderId="5" xfId="1" applyBorder="1"/>
    <xf numFmtId="0" fontId="0" fillId="23" borderId="6" xfId="0" applyFill="1" applyBorder="1"/>
    <xf numFmtId="0" fontId="0" fillId="23" borderId="30" xfId="0" applyFont="1" applyFill="1" applyBorder="1" applyAlignment="1">
      <alignment vertical="center" wrapText="1"/>
    </xf>
    <xf numFmtId="0" fontId="11" fillId="23" borderId="18" xfId="1" applyFill="1" applyBorder="1"/>
    <xf numFmtId="0" fontId="11" fillId="23" borderId="24" xfId="1" applyFill="1" applyBorder="1"/>
    <xf numFmtId="0" fontId="11" fillId="21" borderId="95" xfId="1" applyFill="1" applyBorder="1"/>
    <xf numFmtId="0" fontId="31" fillId="21" borderId="66" xfId="1" applyFont="1" applyFill="1" applyBorder="1" applyAlignment="1">
      <alignment horizontal="center" vertical="center"/>
    </xf>
    <xf numFmtId="0" fontId="31" fillId="21" borderId="67" xfId="1" applyFont="1" applyFill="1" applyBorder="1" applyAlignment="1">
      <alignment horizontal="center" vertical="center"/>
    </xf>
    <xf numFmtId="0" fontId="0" fillId="0" borderId="0" xfId="0" applyFont="1" applyFill="1" applyBorder="1" applyAlignment="1">
      <alignment vertical="center" wrapText="1"/>
    </xf>
    <xf numFmtId="0" fontId="31" fillId="23" borderId="1" xfId="1" applyFont="1" applyFill="1" applyBorder="1"/>
    <xf numFmtId="0" fontId="31" fillId="23" borderId="6" xfId="1" applyFont="1" applyFill="1" applyBorder="1"/>
    <xf numFmtId="0" fontId="31" fillId="0" borderId="1" xfId="1" applyFont="1" applyBorder="1"/>
    <xf numFmtId="0" fontId="31" fillId="0" borderId="6" xfId="1" applyFont="1" applyBorder="1"/>
    <xf numFmtId="0" fontId="1" fillId="23" borderId="8" xfId="0" applyFont="1" applyFill="1" applyBorder="1"/>
    <xf numFmtId="0" fontId="1" fillId="23" borderId="9" xfId="0" applyFont="1" applyFill="1" applyBorder="1"/>
    <xf numFmtId="0" fontId="31" fillId="23" borderId="5" xfId="1" applyFont="1" applyFill="1" applyBorder="1" applyAlignment="1">
      <alignment horizontal="right"/>
    </xf>
    <xf numFmtId="0" fontId="31" fillId="0" borderId="5" xfId="1" applyFont="1" applyBorder="1" applyAlignment="1">
      <alignment horizontal="right"/>
    </xf>
    <xf numFmtId="0" fontId="1" fillId="23" borderId="7" xfId="0" applyFont="1" applyFill="1" applyBorder="1" applyAlignment="1">
      <alignment horizontal="right"/>
    </xf>
    <xf numFmtId="0" fontId="0" fillId="0" borderId="1" xfId="0" applyBorder="1" applyAlignment="1">
      <alignment horizontal="right" vertical="center"/>
    </xf>
    <xf numFmtId="0" fontId="0" fillId="18" borderId="0" xfId="0" applyFill="1"/>
    <xf numFmtId="0" fontId="0" fillId="0" borderId="51" xfId="0" applyBorder="1" applyAlignment="1">
      <alignment vertical="center"/>
    </xf>
    <xf numFmtId="0" fontId="0" fillId="0" borderId="26" xfId="0" applyBorder="1"/>
    <xf numFmtId="3" fontId="0" fillId="0" borderId="26" xfId="0" applyNumberFormat="1" applyBorder="1" applyAlignment="1">
      <alignment vertical="center"/>
    </xf>
    <xf numFmtId="166" fontId="0" fillId="0" borderId="61" xfId="0" applyNumberFormat="1" applyBorder="1" applyAlignment="1">
      <alignment vertical="center"/>
    </xf>
    <xf numFmtId="1" fontId="43" fillId="0" borderId="18" xfId="16" applyNumberFormat="1" applyFont="1" applyFill="1" applyBorder="1" applyAlignment="1">
      <alignment horizontal="center" vertical="center" wrapText="1"/>
    </xf>
    <xf numFmtId="1" fontId="43" fillId="17" borderId="1" xfId="16" applyNumberFormat="1" applyFont="1" applyFill="1" applyBorder="1" applyAlignment="1">
      <alignment horizontal="center" vertical="center" wrapText="1"/>
    </xf>
    <xf numFmtId="1" fontId="43" fillId="17" borderId="26" xfId="16" applyNumberFormat="1" applyFont="1" applyFill="1" applyBorder="1" applyAlignment="1">
      <alignment horizontal="center" vertical="center" wrapText="1"/>
    </xf>
    <xf numFmtId="1" fontId="44" fillId="0" borderId="1" xfId="16" applyNumberFormat="1" applyFont="1" applyFill="1" applyBorder="1" applyAlignment="1">
      <alignment horizontal="center" vertical="center" wrapText="1"/>
    </xf>
    <xf numFmtId="1" fontId="44" fillId="0" borderId="1" xfId="16" applyNumberFormat="1" applyFont="1" applyFill="1" applyBorder="1" applyAlignment="1">
      <alignment horizontal="center" vertical="center"/>
    </xf>
    <xf numFmtId="1" fontId="44" fillId="0" borderId="5" xfId="16" applyNumberFormat="1" applyFont="1" applyFill="1" applyBorder="1" applyAlignment="1">
      <alignment horizontal="center" vertical="center" wrapText="1"/>
    </xf>
    <xf numFmtId="0" fontId="44" fillId="0" borderId="5" xfId="16" applyFont="1" applyFill="1" applyBorder="1" applyAlignment="1">
      <alignment horizontal="center" vertical="center"/>
    </xf>
    <xf numFmtId="0" fontId="43" fillId="0" borderId="7" xfId="16" applyFont="1" applyFill="1" applyBorder="1" applyAlignment="1">
      <alignment horizontal="center" vertical="center" wrapText="1"/>
    </xf>
    <xf numFmtId="1" fontId="43" fillId="0" borderId="8" xfId="16" applyNumberFormat="1" applyFont="1" applyFill="1" applyBorder="1" applyAlignment="1">
      <alignment horizontal="center" vertical="center" wrapText="1"/>
    </xf>
    <xf numFmtId="2" fontId="43" fillId="0" borderId="8" xfId="16" applyNumberFormat="1" applyFont="1" applyFill="1" applyBorder="1" applyAlignment="1">
      <alignment horizontal="center" vertical="center" wrapText="1"/>
    </xf>
    <xf numFmtId="3" fontId="43" fillId="0" borderId="8" xfId="16" applyNumberFormat="1" applyFont="1" applyFill="1" applyBorder="1" applyAlignment="1">
      <alignment horizontal="center" vertical="center" wrapText="1"/>
    </xf>
    <xf numFmtId="10" fontId="41" fillId="0" borderId="8" xfId="16" applyNumberFormat="1" applyFont="1" applyBorder="1" applyAlignment="1">
      <alignment horizontal="center" vertical="center"/>
    </xf>
    <xf numFmtId="10" fontId="41" fillId="0" borderId="9" xfId="16" applyNumberFormat="1" applyFont="1" applyBorder="1" applyAlignment="1">
      <alignment horizontal="center" vertical="center"/>
    </xf>
    <xf numFmtId="4" fontId="43" fillId="0" borderId="8" xfId="16" applyNumberFormat="1" applyFont="1" applyFill="1" applyBorder="1" applyAlignment="1">
      <alignment horizontal="center" vertical="center" wrapText="1"/>
    </xf>
    <xf numFmtId="3" fontId="44" fillId="0" borderId="8" xfId="16" applyNumberFormat="1" applyFont="1" applyBorder="1" applyAlignment="1">
      <alignment horizontal="center" vertical="center" wrapText="1"/>
    </xf>
    <xf numFmtId="0" fontId="1" fillId="0" borderId="25" xfId="0" applyFont="1" applyBorder="1" applyAlignment="1">
      <alignment horizontal="center" vertical="center"/>
    </xf>
    <xf numFmtId="0" fontId="1" fillId="0" borderId="1" xfId="0" applyFont="1" applyBorder="1" applyAlignment="1">
      <alignment horizontal="center" vertical="center"/>
    </xf>
    <xf numFmtId="0" fontId="0" fillId="0" borderId="1" xfId="0" applyBorder="1" applyAlignment="1">
      <alignment horizontal="right" vertical="center" wrapText="1"/>
    </xf>
    <xf numFmtId="0" fontId="1" fillId="0" borderId="45" xfId="0" applyFont="1" applyBorder="1" applyAlignment="1">
      <alignment horizontal="center" vertical="center" wrapText="1"/>
    </xf>
    <xf numFmtId="0" fontId="1" fillId="21" borderId="5" xfId="0" applyFont="1" applyFill="1" applyBorder="1" applyAlignment="1">
      <alignment horizontal="center" vertical="center" wrapText="1"/>
    </xf>
    <xf numFmtId="0" fontId="0" fillId="21" borderId="45" xfId="0" applyFill="1" applyBorder="1"/>
    <xf numFmtId="0" fontId="0" fillId="21" borderId="45" xfId="0" applyFill="1" applyBorder="1" applyAlignment="1">
      <alignment vertical="center"/>
    </xf>
    <xf numFmtId="0" fontId="0" fillId="12" borderId="5" xfId="0" applyFont="1" applyFill="1" applyBorder="1" applyAlignment="1">
      <alignment vertical="center" wrapText="1"/>
    </xf>
    <xf numFmtId="0" fontId="0" fillId="0" borderId="7" xfId="0" applyFont="1" applyBorder="1" applyAlignment="1">
      <alignment vertical="center" wrapText="1"/>
    </xf>
    <xf numFmtId="3" fontId="0" fillId="0" borderId="9" xfId="0" applyNumberFormat="1" applyBorder="1" applyAlignment="1">
      <alignment horizontal="right" vertical="center"/>
    </xf>
    <xf numFmtId="3" fontId="0" fillId="0" borderId="6" xfId="0" applyNumberFormat="1" applyBorder="1" applyAlignment="1">
      <alignment vertical="center"/>
    </xf>
    <xf numFmtId="3" fontId="0" fillId="0" borderId="8" xfId="0" applyNumberFormat="1" applyBorder="1" applyAlignment="1">
      <alignment horizontal="right" vertical="center"/>
    </xf>
    <xf numFmtId="3" fontId="0" fillId="0" borderId="9" xfId="0" applyNumberFormat="1" applyBorder="1" applyAlignment="1">
      <alignment vertical="center"/>
    </xf>
    <xf numFmtId="0" fontId="0" fillId="0" borderId="1" xfId="0" applyBorder="1" applyAlignment="1">
      <alignment horizontal="center" vertical="center"/>
    </xf>
    <xf numFmtId="0" fontId="0" fillId="0" borderId="8" xfId="0" applyBorder="1" applyAlignment="1">
      <alignment horizontal="center" vertical="center"/>
    </xf>
    <xf numFmtId="0" fontId="0" fillId="0" borderId="6" xfId="0" applyBorder="1" applyAlignment="1">
      <alignment horizontal="center" vertical="center"/>
    </xf>
    <xf numFmtId="0" fontId="0" fillId="0" borderId="9" xfId="0" applyBorder="1" applyAlignment="1">
      <alignment horizontal="center" vertical="center"/>
    </xf>
    <xf numFmtId="0" fontId="0" fillId="0" borderId="3" xfId="0" applyBorder="1" applyAlignment="1">
      <alignment horizontal="center" vertical="center"/>
    </xf>
    <xf numFmtId="0" fontId="0" fillId="0" borderId="2" xfId="0" applyBorder="1"/>
    <xf numFmtId="0" fontId="0" fillId="0" borderId="5" xfId="0" applyBorder="1" applyAlignment="1">
      <alignment wrapText="1"/>
    </xf>
    <xf numFmtId="0" fontId="0" fillId="0" borderId="7" xfId="0" applyBorder="1" applyAlignment="1">
      <alignment wrapText="1"/>
    </xf>
    <xf numFmtId="0" fontId="0" fillId="0" borderId="3" xfId="0" applyFill="1" applyBorder="1" applyAlignment="1">
      <alignment horizontal="center" vertical="center"/>
    </xf>
    <xf numFmtId="0" fontId="0" fillId="0" borderId="4" xfId="0" applyFill="1" applyBorder="1" applyAlignment="1">
      <alignment horizontal="center" vertical="center"/>
    </xf>
    <xf numFmtId="0" fontId="0" fillId="0" borderId="1" xfId="0" applyBorder="1" applyAlignment="1">
      <alignment horizontal="center" vertical="center"/>
    </xf>
    <xf numFmtId="3" fontId="0" fillId="0" borderId="8" xfId="0" applyNumberFormat="1" applyBorder="1" applyAlignment="1">
      <alignment horizontal="center" vertical="center"/>
    </xf>
    <xf numFmtId="0" fontId="0" fillId="0" borderId="8" xfId="0" applyBorder="1" applyAlignment="1">
      <alignment horizontal="center" vertical="center"/>
    </xf>
    <xf numFmtId="0" fontId="0" fillId="0" borderId="8" xfId="0" applyBorder="1" applyAlignment="1">
      <alignment vertical="center"/>
    </xf>
    <xf numFmtId="3" fontId="0" fillId="0" borderId="1" xfId="0" applyNumberFormat="1" applyBorder="1" applyAlignment="1">
      <alignment horizontal="center" vertical="center"/>
    </xf>
    <xf numFmtId="0" fontId="0" fillId="0" borderId="5" xfId="0" applyBorder="1" applyAlignment="1">
      <alignment vertical="center"/>
    </xf>
    <xf numFmtId="0" fontId="0" fillId="0" borderId="7" xfId="0" applyFill="1" applyBorder="1" applyAlignment="1">
      <alignment vertical="center"/>
    </xf>
    <xf numFmtId="0" fontId="1" fillId="0" borderId="2" xfId="0" applyFont="1" applyBorder="1" applyAlignment="1">
      <alignment horizontal="left" vertical="center" wrapText="1"/>
    </xf>
    <xf numFmtId="14" fontId="1" fillId="0" borderId="3" xfId="0" applyNumberFormat="1" applyFont="1" applyBorder="1" applyAlignment="1">
      <alignment horizontal="center" vertical="center"/>
    </xf>
    <xf numFmtId="0" fontId="1" fillId="0" borderId="4" xfId="0" applyFont="1" applyBorder="1" applyAlignment="1">
      <alignment horizontal="center" vertical="center" wrapText="1"/>
    </xf>
    <xf numFmtId="0" fontId="0" fillId="0" borderId="5" xfId="0" applyFont="1" applyBorder="1" applyAlignment="1">
      <alignment horizontal="left" vertical="center"/>
    </xf>
    <xf numFmtId="0" fontId="0" fillId="0" borderId="5" xfId="0" applyFont="1" applyBorder="1" applyAlignment="1">
      <alignment horizontal="left" vertical="center" wrapText="1"/>
    </xf>
    <xf numFmtId="0" fontId="0" fillId="0" borderId="5" xfId="0" quotePrefix="1" applyFill="1" applyBorder="1" applyAlignment="1">
      <alignment vertical="center"/>
    </xf>
    <xf numFmtId="0" fontId="0" fillId="0" borderId="8" xfId="0" applyBorder="1" applyAlignment="1">
      <alignment horizontal="right" vertical="center"/>
    </xf>
    <xf numFmtId="0" fontId="0" fillId="0" borderId="7" xfId="0" applyBorder="1" applyAlignment="1">
      <alignment vertical="center"/>
    </xf>
    <xf numFmtId="0" fontId="0" fillId="0" borderId="1" xfId="0" applyBorder="1" applyAlignment="1">
      <alignment vertical="center"/>
    </xf>
    <xf numFmtId="0" fontId="0" fillId="0" borderId="8" xfId="0" applyBorder="1" applyAlignment="1">
      <alignment vertical="center"/>
    </xf>
    <xf numFmtId="0" fontId="0" fillId="0" borderId="5" xfId="0" applyBorder="1" applyAlignment="1">
      <alignment vertical="center"/>
    </xf>
    <xf numFmtId="0" fontId="1" fillId="0" borderId="2" xfId="0" applyFont="1" applyBorder="1" applyAlignment="1">
      <alignment horizontal="left" vertical="center" wrapText="1"/>
    </xf>
    <xf numFmtId="14" fontId="1" fillId="0" borderId="3" xfId="0" applyNumberFormat="1" applyFont="1" applyBorder="1" applyAlignment="1">
      <alignment horizontal="center" vertical="center"/>
    </xf>
    <xf numFmtId="0" fontId="1" fillId="0" borderId="4" xfId="0" applyFont="1" applyBorder="1" applyAlignment="1">
      <alignment horizontal="center" vertical="center" wrapText="1"/>
    </xf>
    <xf numFmtId="0" fontId="0" fillId="0" borderId="5" xfId="0" applyFont="1" applyBorder="1" applyAlignment="1">
      <alignment horizontal="left" vertical="center"/>
    </xf>
    <xf numFmtId="0" fontId="0" fillId="0" borderId="5" xfId="0" applyFont="1" applyBorder="1" applyAlignment="1">
      <alignment horizontal="left" vertical="center" wrapText="1"/>
    </xf>
    <xf numFmtId="0" fontId="0" fillId="0" borderId="5" xfId="0" quotePrefix="1" applyBorder="1" applyAlignment="1">
      <alignment vertical="center"/>
    </xf>
    <xf numFmtId="3" fontId="0" fillId="0" borderId="1" xfId="0" applyNumberFormat="1" applyBorder="1" applyAlignment="1">
      <alignment horizontal="right" vertical="center"/>
    </xf>
    <xf numFmtId="14" fontId="1" fillId="12" borderId="0" xfId="0" applyNumberFormat="1" applyFont="1" applyFill="1" applyBorder="1" applyAlignment="1">
      <alignment horizontal="center" vertical="center"/>
    </xf>
    <xf numFmtId="0" fontId="0" fillId="12" borderId="0" xfId="0" applyFill="1" applyBorder="1" applyAlignment="1">
      <alignment horizontal="center" vertical="center" wrapText="1"/>
    </xf>
    <xf numFmtId="0" fontId="38" fillId="2" borderId="49" xfId="12" applyFill="1" applyBorder="1" applyAlignment="1">
      <alignment horizontal="center" vertical="center"/>
    </xf>
    <xf numFmtId="0" fontId="38" fillId="2" borderId="1" xfId="12" applyFill="1" applyBorder="1" applyAlignment="1">
      <alignment horizontal="center" vertical="center"/>
    </xf>
    <xf numFmtId="0" fontId="0" fillId="0" borderId="0" xfId="0" applyAlignment="1">
      <alignment horizontal="center"/>
    </xf>
    <xf numFmtId="0" fontId="1" fillId="2" borderId="1" xfId="0" applyFont="1" applyFill="1" applyBorder="1" applyAlignment="1">
      <alignment horizontal="center"/>
    </xf>
    <xf numFmtId="0" fontId="1" fillId="23" borderId="1" xfId="0" applyFont="1" applyFill="1" applyBorder="1" applyAlignment="1">
      <alignment horizontal="center"/>
    </xf>
    <xf numFmtId="0" fontId="1" fillId="22" borderId="1" xfId="0" applyFont="1" applyFill="1" applyBorder="1" applyAlignment="1">
      <alignment horizontal="center"/>
    </xf>
    <xf numFmtId="0" fontId="1" fillId="16" borderId="1" xfId="0" applyFont="1" applyFill="1" applyBorder="1" applyAlignment="1">
      <alignment horizontal="center"/>
    </xf>
    <xf numFmtId="0" fontId="1" fillId="4" borderId="1" xfId="0" applyFont="1" applyFill="1" applyBorder="1" applyAlignment="1">
      <alignment horizontal="center"/>
    </xf>
    <xf numFmtId="0" fontId="1" fillId="24" borderId="1" xfId="0" applyFont="1" applyFill="1" applyBorder="1" applyAlignment="1">
      <alignment horizontal="center"/>
    </xf>
    <xf numFmtId="0" fontId="0" fillId="23" borderId="1" xfId="0" applyFill="1" applyBorder="1" applyAlignment="1">
      <alignment horizontal="center" vertical="center"/>
    </xf>
    <xf numFmtId="0" fontId="0" fillId="22" borderId="1" xfId="0" applyFill="1" applyBorder="1" applyAlignment="1">
      <alignment horizontal="center" vertical="center"/>
    </xf>
    <xf numFmtId="0" fontId="0" fillId="16" borderId="1" xfId="0" applyFill="1" applyBorder="1" applyAlignment="1">
      <alignment horizontal="center" vertical="center"/>
    </xf>
    <xf numFmtId="0" fontId="0" fillId="24" borderId="1" xfId="0" applyFill="1" applyBorder="1" applyAlignment="1">
      <alignment horizontal="center" vertical="center"/>
    </xf>
    <xf numFmtId="2" fontId="1" fillId="4" borderId="1" xfId="0" applyNumberFormat="1" applyFont="1" applyFill="1" applyBorder="1" applyAlignment="1">
      <alignment horizontal="center" vertical="center"/>
    </xf>
    <xf numFmtId="2" fontId="0" fillId="4" borderId="1" xfId="0" applyNumberFormat="1" applyFill="1" applyBorder="1" applyAlignment="1">
      <alignment horizontal="center" vertical="center"/>
    </xf>
    <xf numFmtId="2" fontId="1" fillId="16" borderId="1" xfId="0" applyNumberFormat="1" applyFont="1" applyFill="1" applyBorder="1" applyAlignment="1">
      <alignment horizontal="center" vertical="center"/>
    </xf>
    <xf numFmtId="2" fontId="1" fillId="22" borderId="1" xfId="0" applyNumberFormat="1" applyFont="1" applyFill="1" applyBorder="1" applyAlignment="1">
      <alignment horizontal="center" vertical="center"/>
    </xf>
    <xf numFmtId="0" fontId="1" fillId="23" borderId="1" xfId="0" applyFont="1" applyFill="1" applyBorder="1" applyAlignment="1">
      <alignment horizontal="center" vertical="center"/>
    </xf>
    <xf numFmtId="0" fontId="0" fillId="0" borderId="5" xfId="0" applyBorder="1" applyAlignment="1">
      <alignment horizontal="center" vertical="center"/>
    </xf>
    <xf numFmtId="3" fontId="0" fillId="0" borderId="1" xfId="0" applyNumberFormat="1" applyBorder="1" applyAlignment="1">
      <alignment horizontal="center" vertical="center"/>
    </xf>
    <xf numFmtId="0" fontId="1" fillId="22" borderId="28" xfId="0" applyFont="1" applyFill="1" applyBorder="1" applyAlignment="1">
      <alignment horizontal="center" vertical="center"/>
    </xf>
    <xf numFmtId="0" fontId="1" fillId="22" borderId="30" xfId="0" applyFont="1" applyFill="1" applyBorder="1" applyAlignment="1">
      <alignment horizontal="center" vertical="center"/>
    </xf>
    <xf numFmtId="0" fontId="1" fillId="23" borderId="3" xfId="0" applyFont="1" applyFill="1" applyBorder="1" applyAlignment="1">
      <alignment horizontal="center" vertical="center" wrapText="1"/>
    </xf>
    <xf numFmtId="0" fontId="1" fillId="23" borderId="19" xfId="0" applyFont="1" applyFill="1" applyBorder="1" applyAlignment="1">
      <alignment horizontal="center" vertical="center" wrapText="1"/>
    </xf>
    <xf numFmtId="0" fontId="1" fillId="23" borderId="99" xfId="0" applyFont="1" applyFill="1" applyBorder="1" applyAlignment="1">
      <alignment horizontal="center" vertical="center"/>
    </xf>
    <xf numFmtId="0" fontId="1" fillId="23" borderId="3" xfId="0" applyFont="1" applyFill="1" applyBorder="1" applyAlignment="1">
      <alignment horizontal="center" vertical="center"/>
    </xf>
    <xf numFmtId="0" fontId="1" fillId="23" borderId="4" xfId="0" applyFont="1" applyFill="1" applyBorder="1" applyAlignment="1">
      <alignment horizontal="center" vertical="center"/>
    </xf>
    <xf numFmtId="0" fontId="1" fillId="23" borderId="22" xfId="0" applyFont="1" applyFill="1" applyBorder="1" applyAlignment="1">
      <alignment horizontal="center" vertical="center"/>
    </xf>
    <xf numFmtId="0" fontId="1" fillId="23" borderId="18" xfId="0" applyFont="1" applyFill="1" applyBorder="1" applyAlignment="1">
      <alignment horizontal="center" vertical="center"/>
    </xf>
    <xf numFmtId="0" fontId="1" fillId="0" borderId="7" xfId="0" applyFont="1" applyBorder="1" applyAlignment="1">
      <alignment horizontal="center" vertical="center"/>
    </xf>
    <xf numFmtId="0" fontId="1" fillId="24" borderId="1" xfId="0" applyFont="1" applyFill="1" applyBorder="1" applyAlignment="1">
      <alignment horizontal="center" vertical="center"/>
    </xf>
    <xf numFmtId="2" fontId="1" fillId="2" borderId="1" xfId="0" applyNumberFormat="1" applyFont="1" applyFill="1" applyBorder="1" applyAlignment="1">
      <alignment horizontal="center" vertical="center"/>
    </xf>
    <xf numFmtId="10" fontId="42" fillId="12" borderId="1" xfId="16" applyNumberFormat="1" applyFont="1" applyFill="1" applyBorder="1" applyAlignment="1">
      <alignment horizontal="center" vertical="center"/>
    </xf>
    <xf numFmtId="10" fontId="42" fillId="12" borderId="6" xfId="16" applyNumberFormat="1" applyFont="1" applyFill="1" applyBorder="1" applyAlignment="1">
      <alignment horizontal="center" vertical="center"/>
    </xf>
    <xf numFmtId="0" fontId="40" fillId="0" borderId="1" xfId="16" applyBorder="1"/>
    <xf numFmtId="0" fontId="40" fillId="0" borderId="1" xfId="16" applyBorder="1" applyAlignment="1">
      <alignment horizontal="center" vertical="center" wrapText="1"/>
    </xf>
    <xf numFmtId="0" fontId="40" fillId="0" borderId="1" xfId="16" applyBorder="1" applyAlignment="1">
      <alignment horizontal="center" vertical="center"/>
    </xf>
    <xf numFmtId="3" fontId="0" fillId="12" borderId="6" xfId="0" applyNumberFormat="1" applyFill="1" applyBorder="1" applyAlignment="1">
      <alignment horizontal="center" vertical="center"/>
    </xf>
    <xf numFmtId="3" fontId="1" fillId="12" borderId="9" xfId="0" applyNumberFormat="1" applyFont="1" applyFill="1" applyBorder="1" applyAlignment="1">
      <alignment horizontal="center" vertical="center"/>
    </xf>
    <xf numFmtId="14" fontId="1" fillId="12" borderId="0" xfId="0" applyNumberFormat="1" applyFont="1" applyFill="1" applyBorder="1" applyAlignment="1">
      <alignment horizontal="center" vertical="center"/>
    </xf>
    <xf numFmtId="3" fontId="0" fillId="12" borderId="0" xfId="0" applyNumberFormat="1" applyFill="1" applyBorder="1" applyAlignment="1">
      <alignment horizontal="center" vertical="center"/>
    </xf>
    <xf numFmtId="4" fontId="0" fillId="12" borderId="0" xfId="0" applyNumberFormat="1" applyFill="1" applyBorder="1" applyAlignment="1">
      <alignment horizontal="center" vertical="center"/>
    </xf>
    <xf numFmtId="2" fontId="0" fillId="12" borderId="0" xfId="0" applyNumberFormat="1" applyFill="1" applyBorder="1" applyAlignment="1">
      <alignment vertical="center"/>
    </xf>
    <xf numFmtId="2" fontId="7" fillId="12" borderId="0" xfId="0" applyNumberFormat="1" applyFont="1" applyFill="1" applyBorder="1" applyAlignment="1">
      <alignment vertical="center"/>
    </xf>
    <xf numFmtId="4" fontId="7" fillId="12" borderId="0" xfId="0" applyNumberFormat="1" applyFont="1" applyFill="1" applyBorder="1" applyAlignment="1">
      <alignment horizontal="center" vertical="center"/>
    </xf>
    <xf numFmtId="14" fontId="0" fillId="23" borderId="1" xfId="0" applyNumberFormat="1" applyFill="1" applyBorder="1" applyAlignment="1">
      <alignment horizontal="center" vertical="center"/>
    </xf>
    <xf numFmtId="3" fontId="0" fillId="23" borderId="1" xfId="0" applyNumberFormat="1" applyFill="1" applyBorder="1" applyAlignment="1">
      <alignment horizontal="center" vertical="center"/>
    </xf>
    <xf numFmtId="3" fontId="0" fillId="23" borderId="1" xfId="0" applyNumberFormat="1" applyFill="1" applyBorder="1" applyAlignment="1">
      <alignment horizontal="center"/>
    </xf>
    <xf numFmtId="2" fontId="0" fillId="23" borderId="1" xfId="0" applyNumberFormat="1" applyFill="1" applyBorder="1" applyAlignment="1">
      <alignment horizontal="center"/>
    </xf>
    <xf numFmtId="2" fontId="9" fillId="23" borderId="1" xfId="0" applyNumberFormat="1" applyFont="1" applyFill="1" applyBorder="1" applyAlignment="1">
      <alignment horizontal="center"/>
    </xf>
    <xf numFmtId="3" fontId="0" fillId="16" borderId="1" xfId="0" applyNumberFormat="1" applyFill="1" applyBorder="1" applyAlignment="1">
      <alignment horizontal="center" vertical="center"/>
    </xf>
    <xf numFmtId="3" fontId="0" fillId="16" borderId="1" xfId="0" applyNumberFormat="1" applyFill="1" applyBorder="1" applyAlignment="1">
      <alignment horizontal="center"/>
    </xf>
    <xf numFmtId="3" fontId="0" fillId="26" borderId="1" xfId="0" applyNumberFormat="1" applyFill="1" applyBorder="1" applyAlignment="1">
      <alignment horizontal="center"/>
    </xf>
    <xf numFmtId="14" fontId="0" fillId="15" borderId="1" xfId="0" applyNumberFormat="1" applyFill="1" applyBorder="1" applyAlignment="1">
      <alignment horizontal="center" vertical="center"/>
    </xf>
    <xf numFmtId="4" fontId="0" fillId="15" borderId="1" xfId="0" applyNumberFormat="1" applyFill="1" applyBorder="1" applyAlignment="1">
      <alignment horizontal="center"/>
    </xf>
    <xf numFmtId="3" fontId="0" fillId="15" borderId="1" xfId="0" applyNumberFormat="1" applyFill="1" applyBorder="1" applyAlignment="1">
      <alignment horizontal="center"/>
    </xf>
    <xf numFmtId="2" fontId="0" fillId="15" borderId="1" xfId="0" applyNumberFormat="1" applyFill="1" applyBorder="1" applyAlignment="1">
      <alignment horizontal="center"/>
    </xf>
    <xf numFmtId="3" fontId="0" fillId="25" borderId="1" xfId="0" applyNumberFormat="1" applyFill="1" applyBorder="1" applyAlignment="1">
      <alignment horizontal="center"/>
    </xf>
    <xf numFmtId="3" fontId="0" fillId="25" borderId="8" xfId="0" applyNumberFormat="1" applyFill="1" applyBorder="1" applyAlignment="1">
      <alignment horizontal="center"/>
    </xf>
    <xf numFmtId="3" fontId="0" fillId="23" borderId="8" xfId="0" applyNumberFormat="1" applyFill="1" applyBorder="1" applyAlignment="1">
      <alignment horizontal="center" vertical="center"/>
    </xf>
    <xf numFmtId="2" fontId="0" fillId="23" borderId="8" xfId="0" applyNumberFormat="1" applyFill="1" applyBorder="1" applyAlignment="1">
      <alignment horizontal="center"/>
    </xf>
    <xf numFmtId="3" fontId="0" fillId="26" borderId="8" xfId="0" applyNumberFormat="1" applyFill="1" applyBorder="1" applyAlignment="1">
      <alignment horizontal="center"/>
    </xf>
    <xf numFmtId="3" fontId="0" fillId="16" borderId="8" xfId="0" applyNumberFormat="1" applyFill="1" applyBorder="1" applyAlignment="1">
      <alignment horizontal="center" vertical="center"/>
    </xf>
    <xf numFmtId="4" fontId="7" fillId="15" borderId="8" xfId="0" applyNumberFormat="1" applyFont="1" applyFill="1" applyBorder="1" applyAlignment="1">
      <alignment horizontal="center"/>
    </xf>
    <xf numFmtId="4" fontId="0" fillId="20" borderId="6" xfId="0" applyNumberFormat="1" applyFill="1" applyBorder="1" applyAlignment="1">
      <alignment horizontal="center"/>
    </xf>
    <xf numFmtId="1" fontId="0" fillId="0" borderId="0" xfId="0" applyNumberFormat="1"/>
    <xf numFmtId="10" fontId="0" fillId="0" borderId="0" xfId="0" applyNumberFormat="1"/>
    <xf numFmtId="1" fontId="1" fillId="0" borderId="0" xfId="0" applyNumberFormat="1" applyFont="1"/>
    <xf numFmtId="2" fontId="7" fillId="15" borderId="1" xfId="0" applyNumberFormat="1" applyFont="1" applyFill="1" applyBorder="1" applyAlignment="1">
      <alignment horizontal="center"/>
    </xf>
    <xf numFmtId="0" fontId="0" fillId="2" borderId="12" xfId="0" applyFill="1" applyBorder="1" applyAlignment="1">
      <alignment horizontal="center" vertical="center"/>
    </xf>
    <xf numFmtId="0" fontId="1" fillId="2" borderId="14" xfId="0" applyFont="1" applyFill="1" applyBorder="1" applyAlignment="1">
      <alignment horizontal="center" vertical="center"/>
    </xf>
    <xf numFmtId="14" fontId="0" fillId="15" borderId="5" xfId="0" applyNumberFormat="1" applyFill="1" applyBorder="1" applyAlignment="1">
      <alignment horizontal="center" vertical="center"/>
    </xf>
    <xf numFmtId="3" fontId="0" fillId="15" borderId="5" xfId="0" applyNumberFormat="1" applyFill="1" applyBorder="1" applyAlignment="1">
      <alignment horizontal="center" vertical="center"/>
    </xf>
    <xf numFmtId="3" fontId="0" fillId="15" borderId="7" xfId="0" applyNumberFormat="1" applyFill="1" applyBorder="1" applyAlignment="1">
      <alignment horizontal="center" vertical="center"/>
    </xf>
    <xf numFmtId="2" fontId="39" fillId="15" borderId="8" xfId="0" applyNumberFormat="1" applyFont="1" applyFill="1" applyBorder="1" applyAlignment="1">
      <alignment horizontal="center"/>
    </xf>
    <xf numFmtId="3" fontId="0" fillId="27" borderId="8" xfId="0" applyNumberFormat="1" applyFill="1" applyBorder="1" applyAlignment="1">
      <alignment horizontal="center"/>
    </xf>
    <xf numFmtId="0" fontId="1" fillId="16" borderId="0" xfId="0" applyFont="1" applyFill="1"/>
    <xf numFmtId="0" fontId="0" fillId="16" borderId="0" xfId="0" applyFill="1"/>
    <xf numFmtId="0" fontId="0" fillId="0" borderId="5" xfId="0" applyBorder="1" applyAlignment="1">
      <alignment horizontal="center" vertical="center"/>
    </xf>
    <xf numFmtId="0" fontId="1" fillId="0" borderId="13" xfId="0" applyFont="1" applyBorder="1" applyAlignment="1">
      <alignment horizontal="center" vertical="center"/>
    </xf>
    <xf numFmtId="3" fontId="0" fillId="0" borderId="1" xfId="0" applyNumberFormat="1" applyBorder="1" applyAlignment="1">
      <alignment horizontal="center" vertical="center"/>
    </xf>
    <xf numFmtId="0" fontId="1" fillId="0" borderId="11" xfId="0" applyFont="1" applyBorder="1" applyAlignment="1">
      <alignment horizontal="center" vertical="center"/>
    </xf>
    <xf numFmtId="0" fontId="1" fillId="0" borderId="7" xfId="0" applyFont="1" applyBorder="1" applyAlignment="1">
      <alignment horizontal="center" vertical="center"/>
    </xf>
    <xf numFmtId="3" fontId="0" fillId="0" borderId="0" xfId="0" applyNumberFormat="1"/>
    <xf numFmtId="0" fontId="1" fillId="0" borderId="69" xfId="0" applyFont="1" applyBorder="1" applyAlignment="1">
      <alignment horizontal="center" vertical="center"/>
    </xf>
    <xf numFmtId="0" fontId="0" fillId="0" borderId="13" xfId="0" applyBorder="1" applyAlignment="1">
      <alignment horizontal="center" vertical="center"/>
    </xf>
    <xf numFmtId="3" fontId="0" fillId="15" borderId="56" xfId="0" applyNumberFormat="1" applyFill="1" applyBorder="1" applyAlignment="1">
      <alignment horizontal="center" vertical="center"/>
    </xf>
    <xf numFmtId="3" fontId="1" fillId="15" borderId="75" xfId="0" applyNumberFormat="1" applyFont="1" applyFill="1" applyBorder="1" applyAlignment="1">
      <alignment horizontal="center" vertical="center"/>
    </xf>
    <xf numFmtId="3" fontId="0" fillId="15" borderId="107" xfId="0" applyNumberFormat="1" applyFill="1" applyBorder="1" applyAlignment="1">
      <alignment horizontal="center"/>
    </xf>
    <xf numFmtId="3" fontId="0" fillId="15" borderId="107" xfId="0" applyNumberFormat="1" applyFont="1" applyFill="1" applyBorder="1" applyAlignment="1">
      <alignment horizontal="center"/>
    </xf>
    <xf numFmtId="3" fontId="1" fillId="15" borderId="108" xfId="0" applyNumberFormat="1" applyFont="1" applyFill="1" applyBorder="1" applyAlignment="1">
      <alignment horizontal="center"/>
    </xf>
    <xf numFmtId="3" fontId="1" fillId="10" borderId="108" xfId="0" applyNumberFormat="1" applyFont="1" applyFill="1" applyBorder="1" applyAlignment="1">
      <alignment horizontal="center"/>
    </xf>
    <xf numFmtId="3" fontId="0" fillId="16" borderId="13" xfId="0" applyNumberFormat="1" applyFill="1" applyBorder="1" applyAlignment="1">
      <alignment horizontal="center" vertical="center"/>
    </xf>
    <xf numFmtId="3" fontId="0" fillId="16" borderId="13" xfId="0" applyNumberFormat="1" applyFont="1" applyFill="1" applyBorder="1" applyAlignment="1">
      <alignment horizontal="center" vertical="center"/>
    </xf>
    <xf numFmtId="3" fontId="0" fillId="16" borderId="15" xfId="0" applyNumberFormat="1" applyFont="1" applyFill="1" applyBorder="1" applyAlignment="1">
      <alignment horizontal="center" vertical="center"/>
    </xf>
    <xf numFmtId="2" fontId="0" fillId="15" borderId="107" xfId="0" applyNumberFormat="1" applyFont="1" applyFill="1" applyBorder="1" applyAlignment="1">
      <alignment horizontal="center"/>
    </xf>
    <xf numFmtId="4" fontId="0" fillId="20" borderId="32" xfId="0" applyNumberFormat="1" applyFill="1" applyBorder="1" applyAlignment="1">
      <alignment horizontal="center"/>
    </xf>
    <xf numFmtId="4" fontId="0" fillId="20" borderId="41" xfId="0" applyNumberFormat="1" applyFill="1" applyBorder="1" applyAlignment="1">
      <alignment horizontal="center"/>
    </xf>
    <xf numFmtId="3" fontId="0" fillId="16" borderId="6" xfId="0" applyNumberFormat="1" applyFill="1" applyBorder="1" applyAlignment="1">
      <alignment horizontal="center"/>
    </xf>
    <xf numFmtId="2" fontId="1" fillId="10" borderId="108" xfId="0" applyNumberFormat="1" applyFont="1" applyFill="1" applyBorder="1" applyAlignment="1">
      <alignment horizontal="center"/>
    </xf>
    <xf numFmtId="0" fontId="0" fillId="6" borderId="12" xfId="0" applyFont="1" applyFill="1" applyBorder="1" applyAlignment="1">
      <alignment horizontal="center" vertical="center"/>
    </xf>
    <xf numFmtId="0" fontId="1" fillId="6" borderId="14" xfId="0" applyFont="1" applyFill="1" applyBorder="1" applyAlignment="1">
      <alignment horizontal="center" vertical="center"/>
    </xf>
    <xf numFmtId="14" fontId="1" fillId="2" borderId="49" xfId="0" applyNumberFormat="1" applyFont="1" applyFill="1" applyBorder="1" applyAlignment="1">
      <alignment horizontal="center" vertical="center"/>
    </xf>
    <xf numFmtId="14" fontId="1" fillId="2" borderId="59" xfId="0" applyNumberFormat="1" applyFont="1" applyFill="1" applyBorder="1" applyAlignment="1">
      <alignment horizontal="center" vertical="center"/>
    </xf>
    <xf numFmtId="3" fontId="0" fillId="2" borderId="49" xfId="0" applyNumberFormat="1" applyFill="1" applyBorder="1" applyAlignment="1">
      <alignment horizontal="center" vertical="center" wrapText="1"/>
    </xf>
    <xf numFmtId="3" fontId="0" fillId="2" borderId="59" xfId="0" applyNumberFormat="1" applyFill="1" applyBorder="1" applyAlignment="1">
      <alignment horizontal="center" vertical="center" wrapText="1"/>
    </xf>
    <xf numFmtId="3" fontId="1" fillId="2" borderId="50" xfId="0" applyNumberFormat="1" applyFont="1" applyFill="1" applyBorder="1" applyAlignment="1">
      <alignment horizontal="center" vertical="center" wrapText="1"/>
    </xf>
    <xf numFmtId="3" fontId="1" fillId="2" borderId="60" xfId="0" applyNumberFormat="1" applyFont="1" applyFill="1" applyBorder="1" applyAlignment="1">
      <alignment horizontal="center" vertical="center" wrapText="1"/>
    </xf>
    <xf numFmtId="3" fontId="1" fillId="16" borderId="9" xfId="0" applyNumberFormat="1" applyFont="1" applyFill="1" applyBorder="1" applyAlignment="1">
      <alignment horizontal="center"/>
    </xf>
    <xf numFmtId="1" fontId="1" fillId="23" borderId="48" xfId="0" applyNumberFormat="1" applyFont="1" applyFill="1" applyBorder="1" applyAlignment="1">
      <alignment horizontal="center" vertical="center" wrapText="1"/>
    </xf>
    <xf numFmtId="1" fontId="1" fillId="23" borderId="18" xfId="0" applyNumberFormat="1" applyFont="1" applyFill="1" applyBorder="1" applyAlignment="1">
      <alignment horizontal="center" vertical="center" wrapText="1"/>
    </xf>
    <xf numFmtId="1" fontId="1" fillId="23" borderId="34" xfId="0" applyNumberFormat="1" applyFont="1" applyFill="1" applyBorder="1" applyAlignment="1">
      <alignment horizontal="center" vertical="center" wrapText="1"/>
    </xf>
    <xf numFmtId="1" fontId="1" fillId="23" borderId="58" xfId="0" applyNumberFormat="1" applyFont="1" applyFill="1" applyBorder="1" applyAlignment="1">
      <alignment horizontal="center" vertical="center" wrapText="1"/>
    </xf>
    <xf numFmtId="3" fontId="0" fillId="23" borderId="49" xfId="0" applyNumberFormat="1" applyFill="1" applyBorder="1" applyAlignment="1">
      <alignment horizontal="center" vertical="center"/>
    </xf>
    <xf numFmtId="3" fontId="0" fillId="23" borderId="25" xfId="0" applyNumberFormat="1" applyFill="1" applyBorder="1" applyAlignment="1">
      <alignment horizontal="center" vertical="center"/>
    </xf>
    <xf numFmtId="3" fontId="0" fillId="23" borderId="59" xfId="0" applyNumberFormat="1" applyFill="1" applyBorder="1" applyAlignment="1">
      <alignment horizontal="center" vertical="center"/>
    </xf>
    <xf numFmtId="3" fontId="0" fillId="23" borderId="50" xfId="0" applyNumberFormat="1" applyFill="1" applyBorder="1" applyAlignment="1">
      <alignment horizontal="center" vertical="center"/>
    </xf>
    <xf numFmtId="3" fontId="0" fillId="23" borderId="40" xfId="0" applyNumberFormat="1" applyFill="1" applyBorder="1" applyAlignment="1">
      <alignment horizontal="center" vertical="center"/>
    </xf>
    <xf numFmtId="3" fontId="0" fillId="23" borderId="60" xfId="0" applyNumberFormat="1" applyFill="1" applyBorder="1" applyAlignment="1">
      <alignment horizontal="center" vertical="center"/>
    </xf>
    <xf numFmtId="3" fontId="0" fillId="23" borderId="48" xfId="0" applyNumberFormat="1" applyFill="1" applyBorder="1" applyAlignment="1">
      <alignment horizontal="center" vertical="center"/>
    </xf>
    <xf numFmtId="3" fontId="0" fillId="23" borderId="18" xfId="0" applyNumberFormat="1" applyFill="1" applyBorder="1" applyAlignment="1">
      <alignment horizontal="center" vertical="center"/>
    </xf>
    <xf numFmtId="3" fontId="0" fillId="23" borderId="34" xfId="0" applyNumberFormat="1" applyFill="1" applyBorder="1" applyAlignment="1">
      <alignment horizontal="center" vertical="center"/>
    </xf>
    <xf numFmtId="3" fontId="0" fillId="23" borderId="58" xfId="0" applyNumberFormat="1" applyFill="1" applyBorder="1" applyAlignment="1">
      <alignment horizontal="center" vertical="center"/>
    </xf>
    <xf numFmtId="3" fontId="0" fillId="23" borderId="68" xfId="0" applyNumberFormat="1" applyFill="1" applyBorder="1" applyAlignment="1">
      <alignment horizontal="center" vertical="center"/>
    </xf>
    <xf numFmtId="3" fontId="0" fillId="23" borderId="66" xfId="0" applyNumberFormat="1" applyFill="1" applyBorder="1" applyAlignment="1">
      <alignment horizontal="center" vertical="center"/>
    </xf>
    <xf numFmtId="3" fontId="0" fillId="23" borderId="71" xfId="0" applyNumberFormat="1" applyFill="1" applyBorder="1" applyAlignment="1">
      <alignment horizontal="center" vertical="center"/>
    </xf>
    <xf numFmtId="3" fontId="0" fillId="23" borderId="70" xfId="0" applyNumberFormat="1" applyFill="1" applyBorder="1" applyAlignment="1">
      <alignment horizontal="center" vertical="center"/>
    </xf>
    <xf numFmtId="3" fontId="0" fillId="23" borderId="62" xfId="0" applyNumberFormat="1" applyFill="1" applyBorder="1" applyAlignment="1">
      <alignment horizontal="center" vertical="center"/>
    </xf>
    <xf numFmtId="3" fontId="0" fillId="23" borderId="64" xfId="0" applyNumberFormat="1" applyFill="1" applyBorder="1" applyAlignment="1">
      <alignment horizontal="center" vertical="center"/>
    </xf>
    <xf numFmtId="3" fontId="1" fillId="23" borderId="105" xfId="0" applyNumberFormat="1" applyFont="1" applyFill="1" applyBorder="1" applyAlignment="1">
      <alignment horizontal="center" vertical="center"/>
    </xf>
    <xf numFmtId="3" fontId="1" fillId="23" borderId="66" xfId="0" applyNumberFormat="1" applyFont="1" applyFill="1" applyBorder="1" applyAlignment="1">
      <alignment horizontal="center" vertical="center"/>
    </xf>
    <xf numFmtId="3" fontId="1" fillId="23" borderId="71" xfId="0" applyNumberFormat="1" applyFont="1" applyFill="1" applyBorder="1" applyAlignment="1">
      <alignment horizontal="center" vertical="center"/>
    </xf>
    <xf numFmtId="3" fontId="1" fillId="23" borderId="70" xfId="0" applyNumberFormat="1" applyFont="1" applyFill="1" applyBorder="1" applyAlignment="1">
      <alignment horizontal="center" vertical="center"/>
    </xf>
    <xf numFmtId="1" fontId="1" fillId="22" borderId="48" xfId="0" applyNumberFormat="1" applyFont="1" applyFill="1" applyBorder="1" applyAlignment="1">
      <alignment horizontal="center" vertical="center" wrapText="1"/>
    </xf>
    <xf numFmtId="1" fontId="1" fillId="22" borderId="18" xfId="0" applyNumberFormat="1" applyFont="1" applyFill="1" applyBorder="1" applyAlignment="1">
      <alignment horizontal="center" vertical="center" wrapText="1"/>
    </xf>
    <xf numFmtId="1" fontId="1" fillId="22" borderId="34" xfId="0" applyNumberFormat="1" applyFont="1" applyFill="1" applyBorder="1" applyAlignment="1">
      <alignment horizontal="center" vertical="center" wrapText="1"/>
    </xf>
    <xf numFmtId="1" fontId="1" fillId="22" borderId="24" xfId="0" applyNumberFormat="1" applyFont="1" applyFill="1" applyBorder="1" applyAlignment="1">
      <alignment horizontal="center" vertical="center" wrapText="1"/>
    </xf>
    <xf numFmtId="3" fontId="0" fillId="22" borderId="49" xfId="0" applyNumberFormat="1" applyFill="1" applyBorder="1" applyAlignment="1">
      <alignment horizontal="center" vertical="center"/>
    </xf>
    <xf numFmtId="3" fontId="0" fillId="22" borderId="1" xfId="0" applyNumberFormat="1" applyFill="1" applyBorder="1" applyAlignment="1">
      <alignment horizontal="center" vertical="center"/>
    </xf>
    <xf numFmtId="3" fontId="0" fillId="22" borderId="25" xfId="0" applyNumberFormat="1" applyFill="1" applyBorder="1" applyAlignment="1">
      <alignment horizontal="center" vertical="center"/>
    </xf>
    <xf numFmtId="3" fontId="0" fillId="22" borderId="6" xfId="0" applyNumberFormat="1" applyFill="1" applyBorder="1" applyAlignment="1">
      <alignment horizontal="center" vertical="center"/>
    </xf>
    <xf numFmtId="3" fontId="0" fillId="22" borderId="50" xfId="0" applyNumberFormat="1" applyFill="1" applyBorder="1" applyAlignment="1">
      <alignment horizontal="center" vertical="center"/>
    </xf>
    <xf numFmtId="3" fontId="0" fillId="22" borderId="8" xfId="0" applyNumberFormat="1" applyFill="1" applyBorder="1" applyAlignment="1">
      <alignment horizontal="center" vertical="center"/>
    </xf>
    <xf numFmtId="3" fontId="0" fillId="22" borderId="40" xfId="0" applyNumberFormat="1" applyFill="1" applyBorder="1" applyAlignment="1">
      <alignment horizontal="center" vertical="center"/>
    </xf>
    <xf numFmtId="3" fontId="0" fillId="22" borderId="9" xfId="0" applyNumberFormat="1" applyFill="1" applyBorder="1" applyAlignment="1">
      <alignment horizontal="center" vertical="center"/>
    </xf>
    <xf numFmtId="3" fontId="0" fillId="22" borderId="48" xfId="0" applyNumberFormat="1" applyFill="1" applyBorder="1" applyAlignment="1">
      <alignment horizontal="center" vertical="center"/>
    </xf>
    <xf numFmtId="3" fontId="0" fillId="22" borderId="18" xfId="0" applyNumberFormat="1" applyFill="1" applyBorder="1" applyAlignment="1">
      <alignment horizontal="center" vertical="center"/>
    </xf>
    <xf numFmtId="3" fontId="0" fillId="22" borderId="34" xfId="0" applyNumberFormat="1" applyFill="1" applyBorder="1" applyAlignment="1">
      <alignment horizontal="center" vertical="center"/>
    </xf>
    <xf numFmtId="3" fontId="0" fillId="22" borderId="24" xfId="0" applyNumberFormat="1" applyFill="1" applyBorder="1" applyAlignment="1">
      <alignment horizontal="center" vertical="center"/>
    </xf>
    <xf numFmtId="3" fontId="0" fillId="22" borderId="68" xfId="0" applyNumberFormat="1" applyFill="1" applyBorder="1" applyAlignment="1">
      <alignment horizontal="center" vertical="center"/>
    </xf>
    <xf numFmtId="3" fontId="0" fillId="22" borderId="66" xfId="0" applyNumberFormat="1" applyFill="1" applyBorder="1" applyAlignment="1">
      <alignment horizontal="center" vertical="center"/>
    </xf>
    <xf numFmtId="3" fontId="0" fillId="22" borderId="71" xfId="0" applyNumberFormat="1" applyFill="1" applyBorder="1" applyAlignment="1">
      <alignment horizontal="center" vertical="center"/>
    </xf>
    <xf numFmtId="3" fontId="0" fillId="22" borderId="67" xfId="0" applyNumberFormat="1" applyFill="1" applyBorder="1" applyAlignment="1">
      <alignment horizontal="center" vertical="center"/>
    </xf>
    <xf numFmtId="3" fontId="1" fillId="22" borderId="105" xfId="0" applyNumberFormat="1" applyFont="1" applyFill="1" applyBorder="1" applyAlignment="1">
      <alignment horizontal="center" vertical="center"/>
    </xf>
    <xf numFmtId="3" fontId="1" fillId="22" borderId="66" xfId="0" applyNumberFormat="1" applyFont="1" applyFill="1" applyBorder="1" applyAlignment="1">
      <alignment horizontal="center" vertical="center"/>
    </xf>
    <xf numFmtId="3" fontId="1" fillId="22" borderId="71" xfId="0" applyNumberFormat="1" applyFont="1" applyFill="1" applyBorder="1" applyAlignment="1">
      <alignment horizontal="center" vertical="center"/>
    </xf>
    <xf numFmtId="3" fontId="1" fillId="22" borderId="67" xfId="0" applyNumberFormat="1" applyFont="1" applyFill="1" applyBorder="1" applyAlignment="1">
      <alignment horizontal="center" vertical="center"/>
    </xf>
    <xf numFmtId="0" fontId="0" fillId="0" borderId="1" xfId="0" applyBorder="1" applyAlignment="1">
      <alignment horizontal="left" vertical="center"/>
    </xf>
    <xf numFmtId="0" fontId="0" fillId="0" borderId="96" xfId="0" applyBorder="1" applyAlignment="1">
      <alignment horizontal="center"/>
    </xf>
    <xf numFmtId="0" fontId="0" fillId="0" borderId="17" xfId="0" applyBorder="1" applyAlignment="1">
      <alignment horizontal="center"/>
    </xf>
    <xf numFmtId="0" fontId="1" fillId="0" borderId="13" xfId="0" applyFont="1" applyBorder="1" applyAlignment="1">
      <alignment horizontal="left" vertical="center" wrapText="1"/>
    </xf>
    <xf numFmtId="0" fontId="0" fillId="0" borderId="0" xfId="0" applyAlignment="1">
      <alignment horizontal="center"/>
    </xf>
    <xf numFmtId="0" fontId="1" fillId="19" borderId="33" xfId="0" applyFont="1" applyFill="1" applyBorder="1" applyAlignment="1">
      <alignment horizontal="center"/>
    </xf>
    <xf numFmtId="1" fontId="0" fillId="2" borderId="6" xfId="0" applyNumberFormat="1" applyFill="1" applyBorder="1" applyAlignment="1">
      <alignment horizontal="center" vertical="center" wrapText="1"/>
    </xf>
    <xf numFmtId="0" fontId="9" fillId="0" borderId="5" xfId="0" applyFont="1" applyBorder="1" applyAlignment="1">
      <alignment horizontal="center" vertical="center"/>
    </xf>
    <xf numFmtId="0" fontId="39" fillId="0" borderId="5" xfId="0" applyFont="1" applyBorder="1" applyAlignment="1">
      <alignment horizontal="center" vertical="center"/>
    </xf>
    <xf numFmtId="0" fontId="0" fillId="18" borderId="7" xfId="0" applyFill="1" applyBorder="1" applyAlignment="1">
      <alignment horizontal="center"/>
    </xf>
    <xf numFmtId="3" fontId="0" fillId="18" borderId="8" xfId="0" applyNumberFormat="1" applyFill="1" applyBorder="1" applyAlignment="1">
      <alignment horizontal="right"/>
    </xf>
    <xf numFmtId="0" fontId="1" fillId="2" borderId="19" xfId="0" applyFont="1" applyFill="1" applyBorder="1" applyAlignment="1">
      <alignment horizontal="center" vertical="center" wrapText="1"/>
    </xf>
    <xf numFmtId="0" fontId="9" fillId="0" borderId="6" xfId="0" applyFont="1" applyBorder="1" applyAlignment="1">
      <alignment horizontal="right"/>
    </xf>
    <xf numFmtId="0" fontId="39" fillId="0" borderId="6" xfId="0" applyFont="1" applyBorder="1" applyAlignment="1">
      <alignment horizontal="right"/>
    </xf>
    <xf numFmtId="0" fontId="49" fillId="0" borderId="0" xfId="0" applyFont="1"/>
    <xf numFmtId="3" fontId="0" fillId="28" borderId="8" xfId="0" applyNumberFormat="1" applyFill="1" applyBorder="1" applyAlignment="1">
      <alignment horizontal="right" vertical="center"/>
    </xf>
    <xf numFmtId="3" fontId="1" fillId="28" borderId="8" xfId="0" applyNumberFormat="1" applyFont="1" applyFill="1" applyBorder="1" applyAlignment="1">
      <alignment horizontal="right" vertical="center"/>
    </xf>
    <xf numFmtId="0" fontId="1" fillId="28" borderId="9" xfId="0" applyFont="1" applyFill="1" applyBorder="1" applyAlignment="1">
      <alignment horizontal="right" vertical="center"/>
    </xf>
    <xf numFmtId="0" fontId="2" fillId="28" borderId="7" xfId="0" applyFont="1" applyFill="1" applyBorder="1" applyAlignment="1">
      <alignment horizontal="center" vertical="center"/>
    </xf>
    <xf numFmtId="0" fontId="0" fillId="0" borderId="1" xfId="0" applyBorder="1" applyAlignment="1">
      <alignment horizontal="center" vertical="center"/>
    </xf>
    <xf numFmtId="3" fontId="0" fillId="0" borderId="1" xfId="0" applyNumberFormat="1" applyBorder="1" applyAlignment="1">
      <alignment horizontal="center" vertical="center"/>
    </xf>
    <xf numFmtId="0" fontId="0" fillId="0" borderId="6" xfId="0" applyBorder="1" applyAlignment="1">
      <alignment horizontal="center" wrapText="1"/>
    </xf>
    <xf numFmtId="0" fontId="0" fillId="0" borderId="2" xfId="0" applyBorder="1" applyAlignment="1">
      <alignment horizontal="center"/>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0" fillId="0" borderId="1" xfId="0" applyBorder="1" applyAlignment="1">
      <alignment horizontal="center" vertical="center"/>
    </xf>
    <xf numFmtId="3" fontId="7" fillId="0" borderId="1" xfId="0" applyNumberFormat="1" applyFont="1" applyBorder="1" applyAlignment="1">
      <alignment horizontal="center" vertical="center"/>
    </xf>
    <xf numFmtId="3" fontId="0" fillId="0" borderId="8" xfId="0" applyNumberFormat="1" applyBorder="1" applyAlignment="1">
      <alignment horizontal="center" vertical="center"/>
    </xf>
    <xf numFmtId="3" fontId="0" fillId="0" borderId="1" xfId="0" applyNumberFormat="1" applyBorder="1" applyAlignment="1">
      <alignment horizontal="center" vertical="center"/>
    </xf>
    <xf numFmtId="3" fontId="0" fillId="0" borderId="25" xfId="0" applyNumberFormat="1" applyBorder="1" applyAlignment="1">
      <alignment vertical="center"/>
    </xf>
    <xf numFmtId="3" fontId="0" fillId="0" borderId="40" xfId="0" applyNumberFormat="1" applyBorder="1" applyAlignment="1">
      <alignment vertical="center"/>
    </xf>
    <xf numFmtId="3" fontId="0" fillId="0" borderId="1" xfId="0" applyNumberFormat="1" applyBorder="1" applyAlignment="1">
      <alignment horizontal="center" vertical="justify"/>
    </xf>
    <xf numFmtId="4" fontId="0" fillId="0" borderId="25" xfId="0" applyNumberFormat="1" applyBorder="1" applyAlignment="1">
      <alignment horizontal="center" vertical="justify"/>
    </xf>
    <xf numFmtId="0" fontId="0" fillId="0" borderId="49" xfId="0" applyBorder="1" applyAlignment="1">
      <alignment horizontal="center" vertical="justify"/>
    </xf>
    <xf numFmtId="3" fontId="0" fillId="12" borderId="1" xfId="0" applyNumberFormat="1" applyFill="1" applyBorder="1" applyAlignment="1">
      <alignment horizontal="center" wrapText="1"/>
    </xf>
    <xf numFmtId="4" fontId="0" fillId="12" borderId="25" xfId="0" applyNumberFormat="1" applyFill="1" applyBorder="1" applyAlignment="1">
      <alignment horizontal="center" wrapText="1"/>
    </xf>
    <xf numFmtId="0" fontId="0" fillId="0" borderId="49" xfId="0" applyBorder="1" applyAlignment="1">
      <alignment horizontal="center" wrapText="1"/>
    </xf>
    <xf numFmtId="0" fontId="0" fillId="0" borderId="1" xfId="0" applyBorder="1" applyAlignment="1">
      <alignment horizontal="center" wrapText="1"/>
    </xf>
    <xf numFmtId="4" fontId="0" fillId="0" borderId="25" xfId="0" applyNumberFormat="1" applyBorder="1" applyAlignment="1">
      <alignment horizontal="center" vertical="center"/>
    </xf>
    <xf numFmtId="3" fontId="39" fillId="0" borderId="1" xfId="0" applyNumberFormat="1" applyFont="1" applyBorder="1" applyAlignment="1">
      <alignment horizontal="center" vertical="center"/>
    </xf>
    <xf numFmtId="4" fontId="39" fillId="0" borderId="25" xfId="0" applyNumberFormat="1" applyFont="1" applyBorder="1" applyAlignment="1">
      <alignment horizontal="center" vertical="center"/>
    </xf>
    <xf numFmtId="3" fontId="0" fillId="0" borderId="8" xfId="0" applyNumberFormat="1" applyBorder="1" applyAlignment="1">
      <alignment horizontal="center" vertical="justify"/>
    </xf>
    <xf numFmtId="4" fontId="0" fillId="0" borderId="40" xfId="0" applyNumberFormat="1" applyBorder="1" applyAlignment="1">
      <alignment horizontal="center" vertical="justify"/>
    </xf>
    <xf numFmtId="0" fontId="0" fillId="0" borderId="75" xfId="0" applyBorder="1" applyAlignment="1">
      <alignment horizontal="center" vertical="justify"/>
    </xf>
    <xf numFmtId="0" fontId="0" fillId="0" borderId="40" xfId="0" applyBorder="1" applyAlignment="1">
      <alignment horizontal="center" vertical="justify"/>
    </xf>
    <xf numFmtId="0" fontId="0" fillId="0" borderId="9" xfId="0" applyBorder="1" applyAlignment="1">
      <alignment horizontal="center" vertical="justify"/>
    </xf>
    <xf numFmtId="3" fontId="0" fillId="18" borderId="9" xfId="0" applyNumberFormat="1" applyFill="1" applyBorder="1" applyAlignment="1">
      <alignment horizontal="right"/>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left"/>
    </xf>
    <xf numFmtId="0" fontId="0" fillId="0" borderId="13" xfId="0" applyBorder="1" applyAlignment="1">
      <alignment horizontal="left"/>
    </xf>
    <xf numFmtId="0" fontId="0" fillId="0" borderId="14" xfId="0" applyBorder="1" applyAlignment="1">
      <alignment horizontal="left"/>
    </xf>
    <xf numFmtId="0" fontId="0" fillId="0" borderId="15" xfId="0" applyBorder="1" applyAlignment="1">
      <alignment horizontal="left"/>
    </xf>
    <xf numFmtId="0" fontId="1" fillId="7" borderId="10" xfId="0" applyFont="1" applyFill="1" applyBorder="1" applyAlignment="1">
      <alignment horizontal="center" vertical="center"/>
    </xf>
    <xf numFmtId="0" fontId="1" fillId="7" borderId="11" xfId="0" applyFont="1" applyFill="1" applyBorder="1" applyAlignment="1">
      <alignment horizontal="center" vertical="center"/>
    </xf>
    <xf numFmtId="0" fontId="1" fillId="8" borderId="12" xfId="0" applyFont="1" applyFill="1" applyBorder="1" applyAlignment="1">
      <alignment horizontal="left"/>
    </xf>
    <xf numFmtId="0" fontId="1" fillId="8" borderId="13" xfId="0" applyFont="1" applyFill="1" applyBorder="1" applyAlignment="1">
      <alignment horizontal="left"/>
    </xf>
    <xf numFmtId="0" fontId="1" fillId="8" borderId="14" xfId="0" applyFont="1" applyFill="1" applyBorder="1" applyAlignment="1">
      <alignment horizontal="left"/>
    </xf>
    <xf numFmtId="0" fontId="1" fillId="8" borderId="15" xfId="0" applyFont="1" applyFill="1" applyBorder="1" applyAlignment="1">
      <alignment horizontal="left"/>
    </xf>
    <xf numFmtId="0" fontId="1" fillId="0" borderId="5" xfId="0" applyFont="1" applyBorder="1" applyAlignment="1">
      <alignment horizontal="left" vertical="center"/>
    </xf>
    <xf numFmtId="0" fontId="1" fillId="0" borderId="1" xfId="0" applyFont="1" applyBorder="1" applyAlignment="1">
      <alignment horizontal="left"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5" xfId="0" applyBorder="1" applyAlignment="1">
      <alignment horizontal="center" vertical="center"/>
    </xf>
    <xf numFmtId="0" fontId="0" fillId="0" borderId="1" xfId="0" applyBorder="1" applyAlignment="1">
      <alignment horizontal="center" vertical="center"/>
    </xf>
    <xf numFmtId="0" fontId="0" fillId="0" borderId="19" xfId="0" applyBorder="1" applyAlignment="1">
      <alignment horizontal="center" vertical="center" wrapText="1"/>
    </xf>
    <xf numFmtId="0" fontId="0" fillId="0" borderId="11" xfId="0" applyBorder="1" applyAlignment="1">
      <alignment horizontal="center" vertical="center" wrapText="1"/>
    </xf>
    <xf numFmtId="0" fontId="0" fillId="0" borderId="20" xfId="0" applyBorder="1" applyAlignment="1">
      <alignment horizontal="center" vertical="center"/>
    </xf>
    <xf numFmtId="0" fontId="0" fillId="0" borderId="21" xfId="0"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23" xfId="0" applyBorder="1" applyAlignment="1">
      <alignment horizontal="center" vertical="center" wrapText="1"/>
    </xf>
    <xf numFmtId="0" fontId="0" fillId="0" borderId="24" xfId="0" applyBorder="1" applyAlignment="1">
      <alignment horizontal="center" vertical="center" wrapText="1"/>
    </xf>
    <xf numFmtId="0" fontId="0" fillId="0" borderId="21" xfId="0" applyBorder="1" applyAlignment="1">
      <alignment horizontal="center" vertical="center" wrapText="1"/>
    </xf>
    <xf numFmtId="0" fontId="0" fillId="0" borderId="17" xfId="0" applyBorder="1" applyAlignment="1">
      <alignment horizontal="center" vertical="center" wrapText="1"/>
    </xf>
    <xf numFmtId="0" fontId="0" fillId="0" borderId="22" xfId="0" applyBorder="1" applyAlignment="1">
      <alignment horizontal="center" vertical="center" wrapText="1"/>
    </xf>
    <xf numFmtId="0" fontId="0" fillId="0" borderId="18" xfId="0" applyBorder="1" applyAlignment="1">
      <alignment horizontal="center" vertical="center" wrapText="1"/>
    </xf>
    <xf numFmtId="0" fontId="6" fillId="0" borderId="19" xfId="0" applyFont="1" applyBorder="1" applyAlignment="1">
      <alignment horizontal="center" vertical="center"/>
    </xf>
    <xf numFmtId="0" fontId="6" fillId="0" borderId="27" xfId="0" applyFont="1" applyBorder="1" applyAlignment="1">
      <alignment horizontal="center" vertical="center"/>
    </xf>
    <xf numFmtId="0" fontId="6" fillId="0" borderId="31" xfId="0" applyFont="1" applyBorder="1" applyAlignment="1">
      <alignment horizontal="center" vertical="center"/>
    </xf>
    <xf numFmtId="0" fontId="1" fillId="0" borderId="25" xfId="0" applyFont="1" applyBorder="1" applyAlignment="1">
      <alignment horizontal="center" vertical="center"/>
    </xf>
    <xf numFmtId="0" fontId="1" fillId="0" borderId="13" xfId="0" applyFont="1" applyBorder="1" applyAlignment="1">
      <alignment horizontal="center" vertical="center"/>
    </xf>
    <xf numFmtId="0" fontId="1" fillId="0" borderId="32" xfId="0" applyFont="1" applyBorder="1" applyAlignment="1">
      <alignment horizontal="center" vertical="center"/>
    </xf>
    <xf numFmtId="0" fontId="1" fillId="0" borderId="28" xfId="0" applyFont="1" applyBorder="1" applyAlignment="1">
      <alignment vertical="center"/>
    </xf>
    <xf numFmtId="0" fontId="1" fillId="0" borderId="29" xfId="0" applyFont="1" applyBorder="1" applyAlignment="1">
      <alignment vertical="center"/>
    </xf>
    <xf numFmtId="0" fontId="1" fillId="0" borderId="30" xfId="0" applyFont="1" applyBorder="1" applyAlignment="1">
      <alignment vertical="center"/>
    </xf>
    <xf numFmtId="0" fontId="1" fillId="7" borderId="2" xfId="0" applyFont="1" applyFill="1" applyBorder="1" applyAlignment="1">
      <alignment vertical="center"/>
    </xf>
    <xf numFmtId="0" fontId="1" fillId="7" borderId="5" xfId="0" applyFont="1" applyFill="1" applyBorder="1" applyAlignment="1">
      <alignment vertical="center"/>
    </xf>
    <xf numFmtId="0" fontId="1" fillId="7" borderId="3" xfId="0" applyFont="1" applyFill="1" applyBorder="1" applyAlignment="1">
      <alignment horizontal="center" vertical="center"/>
    </xf>
    <xf numFmtId="0" fontId="1" fillId="7" borderId="1" xfId="0" applyFont="1" applyFill="1" applyBorder="1" applyAlignment="1">
      <alignment horizontal="center" vertical="center"/>
    </xf>
    <xf numFmtId="0" fontId="1" fillId="0" borderId="2" xfId="0" applyFont="1" applyBorder="1" applyAlignment="1">
      <alignment vertical="center"/>
    </xf>
    <xf numFmtId="0" fontId="1" fillId="0" borderId="5" xfId="0" applyFont="1" applyBorder="1" applyAlignment="1">
      <alignment vertical="center"/>
    </xf>
    <xf numFmtId="0" fontId="6" fillId="0" borderId="36" xfId="0" applyFont="1" applyBorder="1" applyAlignment="1">
      <alignment horizontal="center" vertical="center"/>
    </xf>
    <xf numFmtId="0" fontId="6" fillId="0" borderId="37" xfId="0" applyFont="1" applyBorder="1" applyAlignment="1">
      <alignment horizontal="center" vertical="center"/>
    </xf>
    <xf numFmtId="0" fontId="6" fillId="0" borderId="34" xfId="0" applyFont="1" applyBorder="1" applyAlignment="1">
      <alignment horizontal="center" vertical="center"/>
    </xf>
    <xf numFmtId="0" fontId="6" fillId="0" borderId="35" xfId="0" applyFont="1" applyBorder="1" applyAlignment="1">
      <alignment horizontal="center" vertical="center"/>
    </xf>
    <xf numFmtId="0" fontId="6" fillId="0" borderId="20" xfId="0" applyFont="1" applyBorder="1" applyAlignment="1">
      <alignment horizontal="center" vertical="center"/>
    </xf>
    <xf numFmtId="0" fontId="6" fillId="0" borderId="38" xfId="0" applyFont="1" applyBorder="1" applyAlignment="1">
      <alignment horizontal="center" vertical="center"/>
    </xf>
    <xf numFmtId="0" fontId="6" fillId="0" borderId="16" xfId="0" applyFont="1" applyBorder="1" applyAlignment="1">
      <alignment horizontal="center" vertical="center"/>
    </xf>
    <xf numFmtId="0" fontId="6" fillId="0" borderId="39" xfId="0" applyFont="1" applyBorder="1" applyAlignment="1">
      <alignment horizontal="center" vertical="center"/>
    </xf>
    <xf numFmtId="0" fontId="1" fillId="7" borderId="3" xfId="0" applyFont="1" applyFill="1" applyBorder="1" applyAlignment="1">
      <alignment horizontal="center" vertical="center" wrapText="1"/>
    </xf>
    <xf numFmtId="0" fontId="1" fillId="7" borderId="1" xfId="0" applyFont="1" applyFill="1" applyBorder="1" applyAlignment="1">
      <alignment horizontal="center" vertical="center" wrapText="1"/>
    </xf>
    <xf numFmtId="0" fontId="1" fillId="7" borderId="4" xfId="0" applyFont="1" applyFill="1" applyBorder="1" applyAlignment="1">
      <alignment horizontal="center" vertical="center" wrapText="1"/>
    </xf>
    <xf numFmtId="0" fontId="1" fillId="7" borderId="6" xfId="0" applyFont="1" applyFill="1" applyBorder="1" applyAlignment="1">
      <alignment horizontal="center" vertical="center" wrapText="1"/>
    </xf>
    <xf numFmtId="3" fontId="7" fillId="0" borderId="1" xfId="0" applyNumberFormat="1" applyFont="1" applyBorder="1" applyAlignment="1">
      <alignment horizontal="center" vertical="center"/>
    </xf>
    <xf numFmtId="3" fontId="0" fillId="0" borderId="8" xfId="0" applyNumberFormat="1" applyBorder="1" applyAlignment="1">
      <alignment horizontal="center" vertical="center"/>
    </xf>
    <xf numFmtId="3" fontId="0" fillId="0" borderId="1" xfId="0" applyNumberFormat="1" applyBorder="1" applyAlignment="1">
      <alignment horizontal="center" vertical="center"/>
    </xf>
    <xf numFmtId="3" fontId="0" fillId="0" borderId="101" xfId="0" applyNumberFormat="1" applyBorder="1" applyAlignment="1">
      <alignment horizontal="center" vertical="center" wrapText="1"/>
    </xf>
    <xf numFmtId="3" fontId="0" fillId="0" borderId="102" xfId="0" applyNumberFormat="1" applyBorder="1" applyAlignment="1">
      <alignment horizontal="center" vertical="center" wrapText="1"/>
    </xf>
    <xf numFmtId="3" fontId="0" fillId="0" borderId="103" xfId="0" applyNumberFormat="1" applyBorder="1" applyAlignment="1">
      <alignment horizontal="center" vertical="center" wrapText="1"/>
    </xf>
    <xf numFmtId="0" fontId="0" fillId="0" borderId="101" xfId="0" applyBorder="1" applyAlignment="1">
      <alignment horizontal="center" vertical="center"/>
    </xf>
    <xf numFmtId="0" fontId="0" fillId="0" borderId="102" xfId="0" applyBorder="1" applyAlignment="1">
      <alignment horizontal="center" vertical="center"/>
    </xf>
    <xf numFmtId="0" fontId="0" fillId="0" borderId="103" xfId="0" applyBorder="1" applyAlignment="1">
      <alignment horizontal="center" vertical="center"/>
    </xf>
    <xf numFmtId="0" fontId="0" fillId="0" borderId="104" xfId="0" applyBorder="1" applyAlignment="1">
      <alignment horizontal="center" vertical="center"/>
    </xf>
    <xf numFmtId="0" fontId="1" fillId="0" borderId="2" xfId="0" applyFont="1" applyBorder="1" applyAlignment="1">
      <alignment horizontal="center" vertical="center" wrapText="1"/>
    </xf>
    <xf numFmtId="0" fontId="1" fillId="0" borderId="5" xfId="0" applyFont="1" applyBorder="1" applyAlignment="1">
      <alignment horizontal="center" vertical="center" wrapText="1"/>
    </xf>
    <xf numFmtId="0" fontId="1" fillId="21" borderId="19" xfId="0" applyFont="1" applyFill="1" applyBorder="1" applyAlignment="1">
      <alignment horizontal="center" vertical="center"/>
    </xf>
    <xf numFmtId="0" fontId="1" fillId="21" borderId="27" xfId="0" applyFont="1" applyFill="1" applyBorder="1" applyAlignment="1">
      <alignment horizontal="center" vertical="center"/>
    </xf>
    <xf numFmtId="0" fontId="1" fillId="21" borderId="31" xfId="0" applyFont="1" applyFill="1" applyBorder="1" applyAlignment="1">
      <alignment horizontal="center" vertical="center"/>
    </xf>
    <xf numFmtId="3" fontId="7" fillId="2" borderId="40" xfId="0" applyNumberFormat="1" applyFont="1" applyFill="1" applyBorder="1" applyAlignment="1">
      <alignment vertical="center"/>
    </xf>
    <xf numFmtId="3" fontId="7" fillId="2" borderId="42" xfId="0" applyNumberFormat="1" applyFont="1" applyFill="1" applyBorder="1" applyAlignment="1">
      <alignment vertical="center"/>
    </xf>
    <xf numFmtId="3" fontId="0" fillId="0" borderId="25" xfId="0" applyNumberFormat="1" applyBorder="1" applyAlignment="1">
      <alignment vertical="center"/>
    </xf>
    <xf numFmtId="3" fontId="0" fillId="0" borderId="13" xfId="0" applyNumberFormat="1" applyBorder="1" applyAlignment="1">
      <alignment vertical="center"/>
    </xf>
    <xf numFmtId="3" fontId="0" fillId="0" borderId="40" xfId="0" applyNumberFormat="1" applyBorder="1" applyAlignment="1">
      <alignment vertical="center"/>
    </xf>
    <xf numFmtId="3" fontId="0" fillId="0" borderId="15" xfId="0" applyNumberFormat="1" applyBorder="1" applyAlignment="1">
      <alignment vertical="center"/>
    </xf>
    <xf numFmtId="3" fontId="0" fillId="2" borderId="25" xfId="0" applyNumberFormat="1" applyFill="1" applyBorder="1" applyAlignment="1">
      <alignment vertical="center"/>
    </xf>
    <xf numFmtId="3" fontId="0" fillId="2" borderId="33" xfId="0" applyNumberFormat="1" applyFill="1" applyBorder="1" applyAlignment="1">
      <alignment vertical="center"/>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2" xfId="0" applyFont="1" applyBorder="1" applyAlignment="1">
      <alignment horizontal="left" vertical="center"/>
    </xf>
    <xf numFmtId="0" fontId="1" fillId="0" borderId="3" xfId="0" applyFont="1" applyBorder="1" applyAlignment="1">
      <alignment horizontal="center" vertical="center"/>
    </xf>
    <xf numFmtId="0" fontId="1" fillId="0" borderId="1" xfId="0" applyFont="1" applyBorder="1" applyAlignment="1">
      <alignment horizontal="center" vertical="center"/>
    </xf>
    <xf numFmtId="0" fontId="1" fillId="0" borderId="19"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27" xfId="0" applyFont="1" applyBorder="1" applyAlignment="1">
      <alignment horizontal="center" vertical="center" wrapText="1"/>
    </xf>
    <xf numFmtId="3" fontId="0" fillId="2" borderId="25" xfId="0" applyNumberFormat="1" applyFill="1" applyBorder="1" applyAlignment="1">
      <alignment horizontal="center" vertical="center"/>
    </xf>
    <xf numFmtId="3" fontId="0" fillId="2" borderId="33" xfId="0" applyNumberFormat="1" applyFill="1" applyBorder="1" applyAlignment="1">
      <alignment horizontal="center" vertical="center"/>
    </xf>
    <xf numFmtId="3" fontId="7" fillId="2" borderId="40" xfId="0" applyNumberFormat="1" applyFont="1" applyFill="1" applyBorder="1" applyAlignment="1">
      <alignment horizontal="center" vertical="center"/>
    </xf>
    <xf numFmtId="3" fontId="7" fillId="2" borderId="15" xfId="0" applyNumberFormat="1" applyFont="1" applyFill="1" applyBorder="1" applyAlignment="1">
      <alignment horizontal="center" vertical="center"/>
    </xf>
    <xf numFmtId="3" fontId="0" fillId="0" borderId="25" xfId="0" applyNumberFormat="1" applyBorder="1" applyAlignment="1">
      <alignment horizontal="center" vertical="center"/>
    </xf>
    <xf numFmtId="3" fontId="0" fillId="0" borderId="13" xfId="0" applyNumberFormat="1" applyBorder="1" applyAlignment="1">
      <alignment horizontal="center" vertical="center"/>
    </xf>
    <xf numFmtId="1" fontId="7" fillId="2" borderId="40" xfId="0" applyNumberFormat="1" applyFont="1" applyFill="1" applyBorder="1" applyAlignment="1">
      <alignment horizontal="center" vertical="center"/>
    </xf>
    <xf numFmtId="1" fontId="7" fillId="2" borderId="42" xfId="0" applyNumberFormat="1" applyFont="1" applyFill="1" applyBorder="1" applyAlignment="1">
      <alignment horizontal="center" vertical="center"/>
    </xf>
    <xf numFmtId="1" fontId="0" fillId="0" borderId="25" xfId="0" applyNumberFormat="1" applyBorder="1" applyAlignment="1">
      <alignment horizontal="center" vertical="center"/>
    </xf>
    <xf numFmtId="1" fontId="0" fillId="0" borderId="33" xfId="0" applyNumberFormat="1" applyBorder="1" applyAlignment="1">
      <alignment horizontal="center" vertical="center"/>
    </xf>
    <xf numFmtId="1" fontId="0" fillId="0" borderId="13" xfId="0" applyNumberFormat="1" applyBorder="1" applyAlignment="1">
      <alignment horizontal="center" vertical="center"/>
    </xf>
    <xf numFmtId="1" fontId="7" fillId="2" borderId="15" xfId="0" applyNumberFormat="1" applyFont="1" applyFill="1" applyBorder="1" applyAlignment="1">
      <alignment horizontal="center" vertical="center"/>
    </xf>
    <xf numFmtId="3" fontId="9" fillId="2" borderId="40" xfId="0" applyNumberFormat="1" applyFont="1" applyFill="1" applyBorder="1" applyAlignment="1">
      <alignment horizontal="center" vertical="center"/>
    </xf>
    <xf numFmtId="3" fontId="9" fillId="2" borderId="15" xfId="0" applyNumberFormat="1" applyFont="1" applyFill="1" applyBorder="1" applyAlignment="1">
      <alignment horizontal="center" vertical="center"/>
    </xf>
    <xf numFmtId="3" fontId="9" fillId="2" borderId="41" xfId="0" applyNumberFormat="1" applyFont="1" applyFill="1" applyBorder="1" applyAlignment="1">
      <alignment horizontal="center" vertical="center"/>
    </xf>
    <xf numFmtId="0" fontId="0" fillId="0" borderId="25" xfId="0" applyBorder="1" applyAlignment="1">
      <alignment horizontal="center" vertical="center"/>
    </xf>
    <xf numFmtId="0" fontId="0" fillId="0" borderId="32" xfId="0" applyBorder="1" applyAlignment="1">
      <alignment horizontal="center" vertical="center"/>
    </xf>
    <xf numFmtId="14" fontId="1" fillId="0" borderId="19" xfId="0" applyNumberFormat="1" applyFont="1" applyBorder="1" applyAlignment="1">
      <alignment horizontal="center" vertical="center" wrapText="1"/>
    </xf>
    <xf numFmtId="14" fontId="1" fillId="0" borderId="11" xfId="0" applyNumberFormat="1" applyFont="1" applyBorder="1" applyAlignment="1">
      <alignment horizontal="center" vertical="center" wrapText="1"/>
    </xf>
    <xf numFmtId="164" fontId="7" fillId="2" borderId="40" xfId="0" applyNumberFormat="1" applyFont="1" applyFill="1" applyBorder="1" applyAlignment="1">
      <alignment horizontal="center" vertical="center"/>
    </xf>
    <xf numFmtId="164" fontId="7" fillId="2" borderId="15" xfId="0" applyNumberFormat="1" applyFont="1" applyFill="1" applyBorder="1" applyAlignment="1">
      <alignment horizontal="center" vertical="center"/>
    </xf>
    <xf numFmtId="14" fontId="1" fillId="7" borderId="36" xfId="0" applyNumberFormat="1" applyFont="1" applyFill="1" applyBorder="1" applyAlignment="1">
      <alignment horizontal="center" vertical="center"/>
    </xf>
    <xf numFmtId="14" fontId="1" fillId="7" borderId="34" xfId="0" applyNumberFormat="1" applyFont="1" applyFill="1" applyBorder="1" applyAlignment="1">
      <alignment horizontal="center" vertical="center"/>
    </xf>
    <xf numFmtId="0" fontId="1" fillId="7" borderId="54" xfId="0" applyFont="1" applyFill="1" applyBorder="1" applyAlignment="1">
      <alignment horizontal="center" vertical="center" wrapText="1"/>
    </xf>
    <xf numFmtId="0" fontId="1" fillId="7" borderId="38" xfId="0" applyFont="1" applyFill="1" applyBorder="1" applyAlignment="1">
      <alignment horizontal="center" vertical="center" wrapText="1"/>
    </xf>
    <xf numFmtId="0" fontId="1" fillId="7" borderId="55" xfId="0" applyFont="1" applyFill="1" applyBorder="1" applyAlignment="1">
      <alignment horizontal="center" vertical="center" wrapText="1"/>
    </xf>
    <xf numFmtId="0" fontId="1" fillId="7" borderId="39" xfId="0" applyFont="1" applyFill="1" applyBorder="1" applyAlignment="1">
      <alignment horizontal="center" vertical="center" wrapText="1"/>
    </xf>
    <xf numFmtId="165" fontId="0" fillId="0" borderId="56" xfId="0" applyNumberFormat="1" applyFont="1" applyBorder="1" applyAlignment="1">
      <alignment horizontal="center" vertical="center"/>
    </xf>
    <xf numFmtId="165" fontId="0" fillId="0" borderId="32" xfId="0" applyNumberFormat="1" applyFont="1" applyBorder="1" applyAlignment="1">
      <alignment horizontal="center" vertical="center"/>
    </xf>
    <xf numFmtId="0" fontId="1" fillId="7" borderId="28" xfId="0" applyFont="1" applyFill="1" applyBorder="1" applyAlignment="1">
      <alignment horizontal="center" vertical="center"/>
    </xf>
    <xf numFmtId="0" fontId="1" fillId="7" borderId="30" xfId="0" applyFont="1" applyFill="1" applyBorder="1" applyAlignment="1">
      <alignment horizontal="center" vertical="center"/>
    </xf>
    <xf numFmtId="14" fontId="1" fillId="7" borderId="22" xfId="0" applyNumberFormat="1" applyFont="1" applyFill="1" applyBorder="1" applyAlignment="1">
      <alignment horizontal="center" vertical="center"/>
    </xf>
    <xf numFmtId="14" fontId="1" fillId="7" borderId="18" xfId="0" applyNumberFormat="1" applyFont="1" applyFill="1" applyBorder="1" applyAlignment="1">
      <alignment horizontal="center" vertical="center"/>
    </xf>
    <xf numFmtId="10" fontId="0" fillId="0" borderId="56" xfId="0" applyNumberFormat="1" applyBorder="1" applyAlignment="1">
      <alignment horizontal="center" vertical="center"/>
    </xf>
    <xf numFmtId="10" fontId="0" fillId="0" borderId="32" xfId="0" applyNumberFormat="1" applyBorder="1" applyAlignment="1">
      <alignment horizontal="center" vertical="center"/>
    </xf>
    <xf numFmtId="10" fontId="7" fillId="2" borderId="75" xfId="0" applyNumberFormat="1" applyFont="1" applyFill="1" applyBorder="1" applyAlignment="1">
      <alignment horizontal="center" vertical="center"/>
    </xf>
    <xf numFmtId="10" fontId="7" fillId="2" borderId="41" xfId="0" applyNumberFormat="1" applyFont="1" applyFill="1" applyBorder="1" applyAlignment="1">
      <alignment horizontal="center" vertical="center"/>
    </xf>
    <xf numFmtId="0" fontId="1" fillId="4" borderId="54" xfId="0" applyFont="1" applyFill="1" applyBorder="1" applyAlignment="1">
      <alignment horizontal="center" vertical="center" wrapText="1"/>
    </xf>
    <xf numFmtId="0" fontId="1" fillId="4" borderId="38" xfId="0" applyFont="1" applyFill="1" applyBorder="1" applyAlignment="1">
      <alignment horizontal="center" vertical="center" wrapText="1"/>
    </xf>
    <xf numFmtId="0" fontId="1" fillId="4" borderId="55" xfId="0" applyFont="1" applyFill="1" applyBorder="1" applyAlignment="1">
      <alignment horizontal="center" vertical="center" wrapText="1"/>
    </xf>
    <xf numFmtId="0" fontId="1" fillId="4" borderId="39" xfId="0" applyFont="1" applyFill="1" applyBorder="1" applyAlignment="1">
      <alignment horizontal="center" vertical="center" wrapText="1"/>
    </xf>
    <xf numFmtId="165" fontId="0" fillId="0" borderId="75" xfId="0" applyNumberFormat="1" applyFont="1" applyBorder="1" applyAlignment="1">
      <alignment horizontal="center" vertical="center"/>
    </xf>
    <xf numFmtId="165" fontId="0" fillId="0" borderId="41" xfId="0" applyNumberFormat="1" applyFont="1" applyBorder="1" applyAlignment="1">
      <alignment horizontal="center" vertical="center"/>
    </xf>
    <xf numFmtId="0" fontId="8" fillId="7" borderId="54" xfId="0" applyFont="1" applyFill="1" applyBorder="1" applyAlignment="1">
      <alignment horizontal="center" vertical="center" wrapText="1"/>
    </xf>
    <xf numFmtId="0" fontId="8" fillId="7" borderId="38" xfId="0" applyFont="1" applyFill="1" applyBorder="1" applyAlignment="1">
      <alignment horizontal="center" vertical="center" wrapText="1"/>
    </xf>
    <xf numFmtId="0" fontId="8" fillId="7" borderId="55" xfId="0" applyFont="1" applyFill="1" applyBorder="1" applyAlignment="1">
      <alignment horizontal="center" vertical="center" wrapText="1"/>
    </xf>
    <xf numFmtId="0" fontId="8" fillId="7" borderId="39" xfId="0" applyFont="1" applyFill="1" applyBorder="1" applyAlignment="1">
      <alignment horizontal="center" vertical="center" wrapText="1"/>
    </xf>
    <xf numFmtId="14" fontId="1" fillId="5" borderId="1" xfId="0" applyNumberFormat="1" applyFont="1" applyFill="1" applyBorder="1" applyAlignment="1">
      <alignment horizontal="center" vertical="center"/>
    </xf>
    <xf numFmtId="0" fontId="0" fillId="0" borderId="4" xfId="0" applyBorder="1" applyAlignment="1">
      <alignment horizontal="center" wrapText="1"/>
    </xf>
    <xf numFmtId="0" fontId="0" fillId="0" borderId="6" xfId="0" applyBorder="1" applyAlignment="1">
      <alignment horizontal="center" wrapText="1"/>
    </xf>
    <xf numFmtId="3" fontId="7" fillId="2" borderId="69" xfId="0" applyNumberFormat="1" applyFont="1" applyFill="1" applyBorder="1" applyAlignment="1">
      <alignment horizontal="center" vertical="center"/>
    </xf>
    <xf numFmtId="3" fontId="7" fillId="2" borderId="72" xfId="0" applyNumberFormat="1" applyFont="1" applyFill="1" applyBorder="1" applyAlignment="1">
      <alignment horizontal="center" vertical="center"/>
    </xf>
    <xf numFmtId="0" fontId="1" fillId="0" borderId="2" xfId="0" applyFont="1" applyBorder="1" applyAlignment="1">
      <alignment horizontal="center" vertical="center"/>
    </xf>
    <xf numFmtId="0" fontId="1" fillId="0" borderId="5" xfId="0" applyFont="1" applyBorder="1" applyAlignment="1">
      <alignment horizontal="center" vertical="center"/>
    </xf>
    <xf numFmtId="14" fontId="1" fillId="0" borderId="3" xfId="0" applyNumberFormat="1" applyFont="1" applyBorder="1" applyAlignment="1">
      <alignment horizontal="center" vertical="center"/>
    </xf>
    <xf numFmtId="14" fontId="1" fillId="0" borderId="1" xfId="0" applyNumberFormat="1" applyFont="1" applyBorder="1" applyAlignment="1">
      <alignment horizontal="center" vertical="center"/>
    </xf>
    <xf numFmtId="0" fontId="0" fillId="0" borderId="0" xfId="0" applyFill="1" applyBorder="1" applyAlignment="1">
      <alignment horizontal="left" vertical="justify"/>
    </xf>
    <xf numFmtId="0" fontId="1" fillId="7" borderId="47" xfId="0" applyFont="1" applyFill="1" applyBorder="1" applyAlignment="1">
      <alignment horizontal="center" vertical="center" wrapText="1"/>
    </xf>
    <xf numFmtId="0" fontId="1" fillId="7" borderId="31" xfId="0" applyFont="1" applyFill="1" applyBorder="1" applyAlignment="1">
      <alignment horizontal="center" vertical="center" wrapText="1"/>
    </xf>
    <xf numFmtId="0" fontId="1" fillId="5" borderId="3" xfId="0" applyFont="1" applyFill="1" applyBorder="1" applyAlignment="1">
      <alignment horizontal="center" vertical="center"/>
    </xf>
    <xf numFmtId="0" fontId="1" fillId="5" borderId="4" xfId="0" applyFont="1" applyFill="1" applyBorder="1" applyAlignment="1">
      <alignment horizontal="center" vertical="center"/>
    </xf>
    <xf numFmtId="14" fontId="1" fillId="5" borderId="6" xfId="0" applyNumberFormat="1" applyFont="1" applyFill="1" applyBorder="1" applyAlignment="1">
      <alignment horizontal="center" vertical="center"/>
    </xf>
    <xf numFmtId="0" fontId="1" fillId="8" borderId="3" xfId="0" applyFont="1" applyFill="1" applyBorder="1" applyAlignment="1">
      <alignment horizontal="center" vertical="center"/>
    </xf>
    <xf numFmtId="0" fontId="1" fillId="4" borderId="3" xfId="0" applyFont="1" applyFill="1" applyBorder="1" applyAlignment="1">
      <alignment horizontal="center" vertical="center"/>
    </xf>
    <xf numFmtId="14" fontId="0" fillId="5" borderId="1" xfId="0" applyNumberFormat="1" applyFill="1" applyBorder="1" applyAlignment="1">
      <alignment horizontal="center" vertical="center"/>
    </xf>
    <xf numFmtId="14" fontId="1" fillId="8" borderId="1" xfId="0" applyNumberFormat="1" applyFont="1" applyFill="1" applyBorder="1" applyAlignment="1">
      <alignment horizontal="center" vertical="center"/>
    </xf>
    <xf numFmtId="14" fontId="1" fillId="4" borderId="1" xfId="0" applyNumberFormat="1" applyFont="1" applyFill="1" applyBorder="1" applyAlignment="1">
      <alignment horizontal="center" vertical="center"/>
    </xf>
    <xf numFmtId="0" fontId="0" fillId="0" borderId="0" xfId="0" applyAlignment="1">
      <alignment horizontal="center"/>
    </xf>
    <xf numFmtId="0" fontId="0" fillId="0" borderId="0" xfId="0" applyFont="1" applyBorder="1" applyAlignment="1">
      <alignment horizontal="center" vertical="center" wrapText="1"/>
    </xf>
    <xf numFmtId="0" fontId="0" fillId="0" borderId="26" xfId="0" applyBorder="1" applyAlignment="1">
      <alignment horizontal="center" vertical="top"/>
    </xf>
    <xf numFmtId="0" fontId="0" fillId="0" borderId="88" xfId="0" applyBorder="1" applyAlignment="1">
      <alignment horizontal="center" vertical="top"/>
    </xf>
    <xf numFmtId="0" fontId="1" fillId="10" borderId="91" xfId="0" applyFont="1" applyFill="1" applyBorder="1" applyAlignment="1">
      <alignment horizontal="center" vertical="center"/>
    </xf>
    <xf numFmtId="0" fontId="1" fillId="10" borderId="92" xfId="0" applyFont="1" applyFill="1" applyBorder="1" applyAlignment="1">
      <alignment horizontal="center" vertical="center"/>
    </xf>
    <xf numFmtId="0" fontId="1" fillId="10" borderId="93" xfId="0" applyFont="1" applyFill="1" applyBorder="1" applyAlignment="1">
      <alignment horizontal="center" vertical="center"/>
    </xf>
    <xf numFmtId="0" fontId="1" fillId="5" borderId="66" xfId="0" applyFont="1" applyFill="1" applyBorder="1" applyAlignment="1">
      <alignment horizontal="center" vertical="center" wrapText="1"/>
    </xf>
    <xf numFmtId="0" fontId="0" fillId="0" borderId="18" xfId="0" applyBorder="1" applyAlignment="1">
      <alignment horizontal="left" vertical="top"/>
    </xf>
    <xf numFmtId="0" fontId="0" fillId="0" borderId="1" xfId="0" applyBorder="1" applyAlignment="1">
      <alignment horizontal="left" vertical="top"/>
    </xf>
    <xf numFmtId="0" fontId="1" fillId="0" borderId="30" xfId="0" applyFont="1" applyBorder="1" applyAlignment="1">
      <alignment horizontal="center" vertical="top"/>
    </xf>
    <xf numFmtId="0" fontId="1" fillId="0" borderId="5" xfId="0" applyFont="1" applyBorder="1" applyAlignment="1">
      <alignment horizontal="center" vertical="top"/>
    </xf>
    <xf numFmtId="0" fontId="1" fillId="0" borderId="76" xfId="0" applyFont="1" applyBorder="1" applyAlignment="1">
      <alignment horizontal="center" vertical="top"/>
    </xf>
    <xf numFmtId="0" fontId="0" fillId="0" borderId="77" xfId="0" applyBorder="1" applyAlignment="1">
      <alignment horizontal="left" vertical="top"/>
    </xf>
    <xf numFmtId="0" fontId="1" fillId="0" borderId="84" xfId="0" applyFont="1" applyBorder="1" applyAlignment="1">
      <alignment horizontal="center" vertical="top"/>
    </xf>
    <xf numFmtId="0" fontId="1" fillId="0" borderId="29" xfId="0" applyFont="1" applyBorder="1" applyAlignment="1">
      <alignment horizontal="center" vertical="top"/>
    </xf>
    <xf numFmtId="0" fontId="1" fillId="0" borderId="87" xfId="0" applyFont="1" applyBorder="1" applyAlignment="1">
      <alignment horizontal="center" vertical="top"/>
    </xf>
    <xf numFmtId="0" fontId="0" fillId="0" borderId="85" xfId="0" applyBorder="1" applyAlignment="1">
      <alignment horizontal="left" vertical="top"/>
    </xf>
    <xf numFmtId="0" fontId="0" fillId="0" borderId="43" xfId="0" applyBorder="1" applyAlignment="1">
      <alignment horizontal="left" vertical="top"/>
    </xf>
    <xf numFmtId="0" fontId="0" fillId="11" borderId="85" xfId="0" applyFill="1" applyBorder="1" applyAlignment="1">
      <alignment horizontal="left" vertical="top"/>
    </xf>
    <xf numFmtId="0" fontId="0" fillId="11" borderId="43" xfId="0" applyFill="1" applyBorder="1" applyAlignment="1">
      <alignment horizontal="left" vertical="top"/>
    </xf>
    <xf numFmtId="0" fontId="0" fillId="11" borderId="18" xfId="0" applyFill="1" applyBorder="1" applyAlignment="1">
      <alignment horizontal="left" vertical="top"/>
    </xf>
    <xf numFmtId="0" fontId="0" fillId="0" borderId="88" xfId="0" applyBorder="1" applyAlignment="1">
      <alignment horizontal="left" vertical="top"/>
    </xf>
    <xf numFmtId="0" fontId="0" fillId="0" borderId="43" xfId="0" applyBorder="1" applyAlignment="1">
      <alignment horizontal="center" vertical="top"/>
    </xf>
    <xf numFmtId="0" fontId="0" fillId="0" borderId="18" xfId="0" applyBorder="1" applyAlignment="1">
      <alignment horizontal="center" vertical="top"/>
    </xf>
    <xf numFmtId="0" fontId="0" fillId="0" borderId="85" xfId="0" applyBorder="1" applyAlignment="1">
      <alignment horizontal="center" vertical="top"/>
    </xf>
    <xf numFmtId="0" fontId="0" fillId="11" borderId="26" xfId="0" applyFill="1" applyBorder="1" applyAlignment="1">
      <alignment horizontal="center" vertical="top"/>
    </xf>
    <xf numFmtId="0" fontId="0" fillId="11" borderId="43" xfId="0" applyFill="1" applyBorder="1" applyAlignment="1">
      <alignment horizontal="center" vertical="top"/>
    </xf>
    <xf numFmtId="0" fontId="0" fillId="11" borderId="18" xfId="0" applyFill="1" applyBorder="1" applyAlignment="1">
      <alignment horizontal="center" vertical="top"/>
    </xf>
    <xf numFmtId="0" fontId="1" fillId="5" borderId="19" xfId="0" applyFont="1" applyFill="1" applyBorder="1" applyAlignment="1">
      <alignment horizontal="center" vertical="center" wrapText="1"/>
    </xf>
    <xf numFmtId="0" fontId="1" fillId="5" borderId="11" xfId="0" applyFont="1" applyFill="1" applyBorder="1" applyAlignment="1">
      <alignment horizontal="center" vertical="center" wrapText="1"/>
    </xf>
    <xf numFmtId="0" fontId="1" fillId="6" borderId="25" xfId="0" applyFont="1" applyFill="1" applyBorder="1" applyAlignment="1">
      <alignment horizontal="center" vertical="center"/>
    </xf>
    <xf numFmtId="0" fontId="1" fillId="6" borderId="33" xfId="0" applyFont="1" applyFill="1" applyBorder="1" applyAlignment="1">
      <alignment horizontal="center" vertical="center"/>
    </xf>
    <xf numFmtId="0" fontId="1" fillId="6" borderId="13" xfId="0" applyFont="1" applyFill="1" applyBorder="1" applyAlignment="1">
      <alignment horizontal="center" vertical="center"/>
    </xf>
    <xf numFmtId="0" fontId="1" fillId="6" borderId="25" xfId="0" applyFont="1" applyFill="1" applyBorder="1" applyAlignment="1">
      <alignment horizontal="center" vertical="justify"/>
    </xf>
    <xf numFmtId="0" fontId="1" fillId="6" borderId="13" xfId="0" applyFont="1" applyFill="1" applyBorder="1" applyAlignment="1">
      <alignment horizontal="center" vertical="justify"/>
    </xf>
    <xf numFmtId="0" fontId="1" fillId="0" borderId="51" xfId="0" applyFont="1" applyBorder="1" applyAlignment="1">
      <alignment horizontal="center" vertical="top"/>
    </xf>
    <xf numFmtId="0" fontId="0" fillId="0" borderId="30" xfId="0" applyBorder="1" applyAlignment="1">
      <alignment horizontal="center" vertical="top"/>
    </xf>
    <xf numFmtId="0" fontId="1" fillId="0" borderId="26" xfId="0" applyFont="1" applyBorder="1" applyAlignment="1">
      <alignment horizontal="center" vertical="top"/>
    </xf>
    <xf numFmtId="0" fontId="1" fillId="0" borderId="43" xfId="0" applyFont="1" applyBorder="1" applyAlignment="1">
      <alignment horizontal="center" vertical="top"/>
    </xf>
    <xf numFmtId="0" fontId="1" fillId="0" borderId="18" xfId="0" applyFont="1" applyBorder="1" applyAlignment="1">
      <alignment horizontal="center" vertical="top"/>
    </xf>
    <xf numFmtId="0" fontId="1" fillId="6" borderId="12" xfId="0" applyFont="1" applyFill="1" applyBorder="1" applyAlignment="1">
      <alignment horizontal="center" vertical="center"/>
    </xf>
    <xf numFmtId="0" fontId="1" fillId="6" borderId="32" xfId="0" applyFont="1" applyFill="1" applyBorder="1" applyAlignment="1">
      <alignment horizontal="center" vertical="center"/>
    </xf>
    <xf numFmtId="0" fontId="0" fillId="0" borderId="29" xfId="0" applyBorder="1" applyAlignment="1">
      <alignment horizontal="center" vertical="top"/>
    </xf>
    <xf numFmtId="0" fontId="1" fillId="0" borderId="19" xfId="0" applyFont="1" applyBorder="1" applyAlignment="1">
      <alignment horizontal="center" vertical="center"/>
    </xf>
    <xf numFmtId="0" fontId="1" fillId="0" borderId="11" xfId="0" applyFont="1" applyBorder="1" applyAlignment="1">
      <alignment horizontal="center" vertical="center"/>
    </xf>
    <xf numFmtId="0" fontId="1" fillId="0" borderId="4" xfId="0" applyFont="1" applyBorder="1" applyAlignment="1">
      <alignment horizontal="center" vertical="center"/>
    </xf>
    <xf numFmtId="0" fontId="0" fillId="0" borderId="0" xfId="0" applyAlignment="1">
      <alignment horizontal="center" wrapText="1"/>
    </xf>
    <xf numFmtId="3" fontId="0" fillId="23" borderId="56" xfId="0" applyNumberFormat="1" applyFill="1" applyBorder="1" applyAlignment="1">
      <alignment horizontal="center" vertical="center"/>
    </xf>
    <xf numFmtId="3" fontId="0" fillId="23" borderId="33" xfId="0" applyNumberFormat="1" applyFill="1" applyBorder="1" applyAlignment="1">
      <alignment horizontal="center" vertical="center"/>
    </xf>
    <xf numFmtId="3" fontId="0" fillId="22" borderId="56" xfId="0" applyNumberFormat="1" applyFill="1" applyBorder="1" applyAlignment="1">
      <alignment horizontal="center" vertical="center"/>
    </xf>
    <xf numFmtId="3" fontId="0" fillId="22" borderId="33" xfId="0" applyNumberFormat="1" applyFill="1" applyBorder="1" applyAlignment="1">
      <alignment horizontal="center" vertical="center"/>
    </xf>
    <xf numFmtId="3" fontId="0" fillId="22" borderId="32" xfId="0" applyNumberFormat="1" applyFill="1" applyBorder="1" applyAlignment="1">
      <alignment horizontal="center" vertical="center"/>
    </xf>
    <xf numFmtId="0" fontId="6" fillId="0" borderId="73" xfId="0" applyFont="1" applyBorder="1" applyAlignment="1">
      <alignment horizontal="left" vertical="center"/>
    </xf>
    <xf numFmtId="0" fontId="6" fillId="0" borderId="74" xfId="0" applyFont="1" applyBorder="1" applyAlignment="1">
      <alignment horizontal="left" vertical="center"/>
    </xf>
    <xf numFmtId="0" fontId="1" fillId="0" borderId="51" xfId="0" applyFont="1" applyBorder="1" applyAlignment="1">
      <alignment horizontal="center" vertical="center"/>
    </xf>
    <xf numFmtId="0" fontId="1" fillId="0" borderId="52" xfId="0" applyFont="1" applyBorder="1" applyAlignment="1">
      <alignment horizontal="center" vertical="center"/>
    </xf>
    <xf numFmtId="0" fontId="1" fillId="0" borderId="28" xfId="0" applyFont="1" applyBorder="1" applyAlignment="1">
      <alignment horizontal="center" vertical="center"/>
    </xf>
    <xf numFmtId="0" fontId="1" fillId="0" borderId="29" xfId="0" applyFont="1" applyBorder="1" applyAlignment="1">
      <alignment horizontal="center" vertical="center"/>
    </xf>
    <xf numFmtId="0" fontId="0" fillId="0" borderId="64" xfId="0" applyBorder="1" applyAlignment="1">
      <alignment horizontal="center" vertical="center"/>
    </xf>
    <xf numFmtId="0" fontId="0" fillId="0" borderId="58" xfId="0" applyBorder="1" applyAlignment="1">
      <alignment horizontal="center" vertical="center"/>
    </xf>
    <xf numFmtId="14" fontId="6" fillId="22" borderId="54" xfId="0" applyNumberFormat="1" applyFont="1" applyFill="1" applyBorder="1" applyAlignment="1">
      <alignment horizontal="center" vertical="center"/>
    </xf>
    <xf numFmtId="14" fontId="6" fillId="22" borderId="37" xfId="0" applyNumberFormat="1" applyFont="1" applyFill="1" applyBorder="1" applyAlignment="1">
      <alignment horizontal="center" vertical="center"/>
    </xf>
    <xf numFmtId="14" fontId="6" fillId="22" borderId="38" xfId="0" applyNumberFormat="1" applyFont="1" applyFill="1" applyBorder="1" applyAlignment="1">
      <alignment horizontal="center" vertical="center"/>
    </xf>
    <xf numFmtId="14" fontId="6" fillId="22" borderId="55" xfId="0" applyNumberFormat="1" applyFont="1" applyFill="1" applyBorder="1" applyAlignment="1">
      <alignment horizontal="center" vertical="center"/>
    </xf>
    <xf numFmtId="14" fontId="6" fillId="22" borderId="35" xfId="0" applyNumberFormat="1" applyFont="1" applyFill="1" applyBorder="1" applyAlignment="1">
      <alignment horizontal="center" vertical="center"/>
    </xf>
    <xf numFmtId="14" fontId="6" fillId="22" borderId="39" xfId="0" applyNumberFormat="1" applyFont="1" applyFill="1" applyBorder="1" applyAlignment="1">
      <alignment horizontal="center" vertical="center"/>
    </xf>
    <xf numFmtId="14" fontId="1" fillId="22" borderId="56" xfId="0" applyNumberFormat="1" applyFont="1" applyFill="1" applyBorder="1" applyAlignment="1">
      <alignment horizontal="center" vertical="center" wrapText="1"/>
    </xf>
    <xf numFmtId="14" fontId="1" fillId="22" borderId="33" xfId="0" applyNumberFormat="1" applyFont="1" applyFill="1" applyBorder="1" applyAlignment="1">
      <alignment horizontal="center" vertical="center" wrapText="1"/>
    </xf>
    <xf numFmtId="14" fontId="1" fillId="22" borderId="32" xfId="0" applyNumberFormat="1" applyFont="1" applyFill="1" applyBorder="1" applyAlignment="1">
      <alignment horizontal="center" vertical="center" wrapText="1"/>
    </xf>
    <xf numFmtId="0" fontId="1" fillId="0" borderId="20" xfId="0" applyFont="1" applyBorder="1" applyAlignment="1">
      <alignment horizontal="center" vertical="center"/>
    </xf>
    <xf numFmtId="0" fontId="1" fillId="0" borderId="53" xfId="0" applyFont="1" applyBorder="1" applyAlignment="1">
      <alignment horizontal="center" vertical="center"/>
    </xf>
    <xf numFmtId="0" fontId="1" fillId="0" borderId="16" xfId="0" applyFont="1" applyBorder="1" applyAlignment="1">
      <alignment horizontal="center" vertical="center"/>
    </xf>
    <xf numFmtId="14" fontId="6" fillId="23" borderId="54" xfId="0" applyNumberFormat="1" applyFont="1" applyFill="1" applyBorder="1" applyAlignment="1">
      <alignment horizontal="center" vertical="center"/>
    </xf>
    <xf numFmtId="14" fontId="6" fillId="23" borderId="37" xfId="0" applyNumberFormat="1" applyFont="1" applyFill="1" applyBorder="1" applyAlignment="1">
      <alignment horizontal="center" vertical="center"/>
    </xf>
    <xf numFmtId="14" fontId="6" fillId="23" borderId="55" xfId="0" applyNumberFormat="1" applyFont="1" applyFill="1" applyBorder="1" applyAlignment="1">
      <alignment horizontal="center" vertical="center"/>
    </xf>
    <xf numFmtId="14" fontId="6" fillId="23" borderId="35" xfId="0" applyNumberFormat="1" applyFont="1" applyFill="1" applyBorder="1" applyAlignment="1">
      <alignment horizontal="center" vertical="center"/>
    </xf>
    <xf numFmtId="14" fontId="1" fillId="23" borderId="56" xfId="0" applyNumberFormat="1" applyFont="1" applyFill="1" applyBorder="1" applyAlignment="1">
      <alignment horizontal="center" vertical="center" wrapText="1"/>
    </xf>
    <xf numFmtId="14" fontId="1" fillId="23" borderId="33" xfId="0" applyNumberFormat="1" applyFont="1" applyFill="1" applyBorder="1" applyAlignment="1">
      <alignment horizontal="center" vertical="center" wrapText="1"/>
    </xf>
    <xf numFmtId="14" fontId="1" fillId="23" borderId="57" xfId="0" applyNumberFormat="1" applyFont="1" applyFill="1" applyBorder="1" applyAlignment="1">
      <alignment horizontal="center" vertical="center" wrapText="1"/>
    </xf>
    <xf numFmtId="0" fontId="21" fillId="0" borderId="0" xfId="0" applyFont="1" applyAlignment="1">
      <alignment horizontal="center" vertical="center" wrapText="1"/>
    </xf>
    <xf numFmtId="0" fontId="25" fillId="0" borderId="19" xfId="0" applyFont="1" applyBorder="1" applyAlignment="1" applyProtection="1">
      <alignment horizontal="center" vertical="center" wrapText="1"/>
      <protection locked="0"/>
    </xf>
    <xf numFmtId="0" fontId="25" fillId="0" borderId="27" xfId="0" applyFont="1" applyBorder="1" applyAlignment="1" applyProtection="1">
      <alignment horizontal="center" vertical="center" wrapText="1"/>
      <protection locked="0"/>
    </xf>
    <xf numFmtId="0" fontId="25" fillId="0" borderId="31" xfId="0" applyFont="1" applyBorder="1" applyAlignment="1" applyProtection="1">
      <alignment horizontal="center" vertical="center" wrapText="1"/>
      <protection locked="0"/>
    </xf>
    <xf numFmtId="0" fontId="25" fillId="0" borderId="20" xfId="0" applyFont="1" applyBorder="1" applyAlignment="1" applyProtection="1">
      <alignment horizontal="center" vertical="center"/>
      <protection locked="0"/>
    </xf>
    <xf numFmtId="0" fontId="25" fillId="0" borderId="37" xfId="0" applyFont="1" applyBorder="1" applyAlignment="1" applyProtection="1">
      <alignment horizontal="center" vertical="center"/>
      <protection locked="0"/>
    </xf>
    <xf numFmtId="0" fontId="25" fillId="0" borderId="21" xfId="0" applyFont="1" applyBorder="1" applyAlignment="1" applyProtection="1">
      <alignment horizontal="center" vertical="center"/>
      <protection locked="0"/>
    </xf>
    <xf numFmtId="0" fontId="25" fillId="0" borderId="16" xfId="0" applyFont="1" applyBorder="1" applyAlignment="1" applyProtection="1">
      <alignment horizontal="center" vertical="center"/>
      <protection locked="0"/>
    </xf>
    <xf numFmtId="0" fontId="25" fillId="0" borderId="35" xfId="0" applyFont="1" applyBorder="1" applyAlignment="1" applyProtection="1">
      <alignment horizontal="center" vertical="center"/>
      <protection locked="0"/>
    </xf>
    <xf numFmtId="0" fontId="25" fillId="0" borderId="17" xfId="0" applyFont="1" applyBorder="1" applyAlignment="1" applyProtection="1">
      <alignment horizontal="center" vertical="center"/>
      <protection locked="0"/>
    </xf>
    <xf numFmtId="49" fontId="0" fillId="15" borderId="40" xfId="0" applyNumberFormat="1" applyFill="1" applyBorder="1" applyAlignment="1">
      <alignment horizontal="left" vertical="top"/>
    </xf>
    <xf numFmtId="49" fontId="0" fillId="15" borderId="42" xfId="0" applyNumberFormat="1" applyFill="1" applyBorder="1" applyAlignment="1">
      <alignment horizontal="left" vertical="top"/>
    </xf>
    <xf numFmtId="49" fontId="0" fillId="15" borderId="75" xfId="0" applyNumberFormat="1" applyFont="1" applyFill="1" applyBorder="1" applyAlignment="1">
      <alignment horizontal="left" vertical="top" wrapText="1"/>
    </xf>
    <xf numFmtId="0" fontId="0" fillId="0" borderId="42" xfId="0" applyBorder="1" applyAlignment="1">
      <alignment horizontal="left" vertical="top" wrapText="1"/>
    </xf>
    <xf numFmtId="0" fontId="0" fillId="0" borderId="98" xfId="0" applyBorder="1" applyAlignment="1">
      <alignment horizontal="left" vertical="top" wrapText="1"/>
    </xf>
    <xf numFmtId="49" fontId="0" fillId="15" borderId="75" xfId="0" applyNumberFormat="1" applyFill="1" applyBorder="1" applyAlignment="1">
      <alignment horizontal="left" vertical="top" wrapText="1"/>
    </xf>
    <xf numFmtId="49" fontId="0" fillId="15" borderId="42" xfId="0" applyNumberFormat="1" applyFill="1" applyBorder="1" applyAlignment="1">
      <alignment horizontal="left" vertical="top" wrapText="1"/>
    </xf>
    <xf numFmtId="49" fontId="0" fillId="15" borderId="98" xfId="0" applyNumberFormat="1" applyFill="1" applyBorder="1" applyAlignment="1">
      <alignment horizontal="left" vertical="top" wrapText="1"/>
    </xf>
    <xf numFmtId="49" fontId="0" fillId="15" borderId="41" xfId="0" applyNumberFormat="1" applyFill="1" applyBorder="1" applyAlignment="1">
      <alignment horizontal="left" vertical="top"/>
    </xf>
    <xf numFmtId="0" fontId="24" fillId="0" borderId="0" xfId="0" applyFont="1" applyBorder="1" applyAlignment="1" applyProtection="1">
      <alignment horizontal="center" vertical="center"/>
      <protection locked="0"/>
    </xf>
    <xf numFmtId="0" fontId="10" fillId="0" borderId="99" xfId="0" applyFont="1" applyBorder="1" applyAlignment="1">
      <alignment horizontal="center" vertical="center"/>
    </xf>
    <xf numFmtId="0" fontId="10" fillId="0" borderId="3" xfId="0" applyFont="1" applyBorder="1" applyAlignment="1">
      <alignment horizontal="center" vertical="center"/>
    </xf>
    <xf numFmtId="0" fontId="10" fillId="0" borderId="97" xfId="0" applyFont="1" applyBorder="1" applyAlignment="1">
      <alignment horizontal="center" vertical="center"/>
    </xf>
    <xf numFmtId="0" fontId="10" fillId="0" borderId="11" xfId="0" applyFont="1" applyBorder="1" applyAlignment="1">
      <alignment horizontal="center" vertical="center"/>
    </xf>
    <xf numFmtId="0" fontId="10" fillId="0" borderId="4" xfId="0" applyFont="1" applyBorder="1" applyAlignment="1">
      <alignment horizontal="center" vertical="center"/>
    </xf>
    <xf numFmtId="0" fontId="26" fillId="13" borderId="12" xfId="0" applyFont="1" applyFill="1" applyBorder="1" applyAlignment="1" applyProtection="1">
      <alignment horizontal="left" vertical="center" wrapText="1"/>
      <protection locked="0"/>
    </xf>
    <xf numFmtId="0" fontId="26" fillId="13" borderId="33" xfId="0" applyFont="1" applyFill="1" applyBorder="1" applyAlignment="1" applyProtection="1">
      <alignment horizontal="left" vertical="center" wrapText="1"/>
      <protection locked="0"/>
    </xf>
    <xf numFmtId="0" fontId="26" fillId="13" borderId="13" xfId="0" applyFont="1" applyFill="1" applyBorder="1" applyAlignment="1" applyProtection="1">
      <alignment horizontal="left" vertical="center" wrapText="1"/>
      <protection locked="0"/>
    </xf>
    <xf numFmtId="0" fontId="1" fillId="0" borderId="7" xfId="0" applyFont="1" applyBorder="1" applyAlignment="1">
      <alignment horizontal="center" vertical="center"/>
    </xf>
    <xf numFmtId="0" fontId="10" fillId="0" borderId="19" xfId="0" applyFont="1" applyBorder="1" applyAlignment="1">
      <alignment horizontal="center" vertical="center"/>
    </xf>
    <xf numFmtId="0" fontId="26" fillId="13" borderId="14" xfId="0" applyFont="1" applyFill="1" applyBorder="1" applyAlignment="1" applyProtection="1">
      <alignment horizontal="left" vertical="center" wrapText="1"/>
      <protection locked="0"/>
    </xf>
    <xf numFmtId="0" fontId="26" fillId="13" borderId="42" xfId="0" applyFont="1" applyFill="1" applyBorder="1" applyAlignment="1" applyProtection="1">
      <alignment horizontal="left" vertical="center" wrapText="1"/>
      <protection locked="0"/>
    </xf>
    <xf numFmtId="0" fontId="26" fillId="13" borderId="15" xfId="0" applyFont="1" applyFill="1" applyBorder="1" applyAlignment="1" applyProtection="1">
      <alignment horizontal="left" vertical="center" wrapText="1"/>
      <protection locked="0"/>
    </xf>
    <xf numFmtId="0" fontId="12" fillId="0" borderId="0" xfId="0" applyFont="1" applyBorder="1" applyAlignment="1" applyProtection="1">
      <alignment horizontal="left" vertical="center" wrapText="1"/>
      <protection locked="0"/>
    </xf>
    <xf numFmtId="0" fontId="15" fillId="0" borderId="1" xfId="1" applyFont="1" applyBorder="1" applyAlignment="1" applyProtection="1">
      <alignment horizontal="center" vertical="center" wrapText="1"/>
      <protection locked="0"/>
    </xf>
    <xf numFmtId="0" fontId="13" fillId="0" borderId="63" xfId="1" applyFont="1" applyBorder="1" applyAlignment="1" applyProtection="1">
      <alignment horizontal="center" vertical="center"/>
      <protection locked="0"/>
    </xf>
    <xf numFmtId="0" fontId="13" fillId="0" borderId="96" xfId="1" applyFont="1" applyBorder="1" applyAlignment="1" applyProtection="1">
      <alignment horizontal="center" vertical="center"/>
      <protection locked="0"/>
    </xf>
    <xf numFmtId="0" fontId="13" fillId="0" borderId="65" xfId="1" applyFont="1" applyBorder="1" applyAlignment="1" applyProtection="1">
      <alignment horizontal="center" vertical="center"/>
      <protection locked="0"/>
    </xf>
    <xf numFmtId="0" fontId="13" fillId="0" borderId="34" xfId="1" applyFont="1" applyBorder="1" applyAlignment="1" applyProtection="1">
      <alignment horizontal="center" vertical="center"/>
      <protection locked="0"/>
    </xf>
    <xf numFmtId="0" fontId="13" fillId="0" borderId="35" xfId="1" applyFont="1" applyBorder="1" applyAlignment="1" applyProtection="1">
      <alignment horizontal="center" vertical="center"/>
      <protection locked="0"/>
    </xf>
    <xf numFmtId="0" fontId="13" fillId="0" borderId="17" xfId="1" applyFont="1" applyBorder="1" applyAlignment="1" applyProtection="1">
      <alignment horizontal="center" vertical="center"/>
      <protection locked="0"/>
    </xf>
    <xf numFmtId="0" fontId="13" fillId="0" borderId="63" xfId="1" applyFont="1" applyBorder="1" applyAlignment="1" applyProtection="1">
      <alignment horizontal="center" vertical="center" wrapText="1"/>
      <protection locked="0"/>
    </xf>
    <xf numFmtId="0" fontId="13" fillId="0" borderId="96" xfId="1" applyFont="1" applyBorder="1" applyAlignment="1" applyProtection="1">
      <alignment horizontal="center" vertical="center" wrapText="1"/>
      <protection locked="0"/>
    </xf>
    <xf numFmtId="0" fontId="13" fillId="0" borderId="65" xfId="1" applyFont="1" applyBorder="1" applyAlignment="1" applyProtection="1">
      <alignment horizontal="center" vertical="center" wrapText="1"/>
      <protection locked="0"/>
    </xf>
    <xf numFmtId="0" fontId="13" fillId="0" borderId="34" xfId="1" applyFont="1" applyBorder="1" applyAlignment="1" applyProtection="1">
      <alignment horizontal="center" vertical="center" wrapText="1"/>
      <protection locked="0"/>
    </xf>
    <xf numFmtId="0" fontId="13" fillId="0" borderId="35" xfId="1" applyFont="1" applyBorder="1" applyAlignment="1" applyProtection="1">
      <alignment horizontal="center" vertical="center" wrapText="1"/>
      <protection locked="0"/>
    </xf>
    <xf numFmtId="0" fontId="13" fillId="0" borderId="17" xfId="1" applyFont="1" applyBorder="1" applyAlignment="1" applyProtection="1">
      <alignment horizontal="center" vertical="center" wrapText="1"/>
      <protection locked="0"/>
    </xf>
    <xf numFmtId="0" fontId="15" fillId="0" borderId="0" xfId="1" applyFont="1" applyAlignment="1" applyProtection="1">
      <alignment wrapText="1"/>
      <protection locked="0"/>
    </xf>
    <xf numFmtId="0" fontId="18" fillId="13" borderId="25" xfId="1" applyFont="1" applyFill="1" applyBorder="1" applyAlignment="1" applyProtection="1">
      <alignment horizontal="left" vertical="center" wrapText="1"/>
      <protection locked="0"/>
    </xf>
    <xf numFmtId="0" fontId="18" fillId="13" borderId="33" xfId="1" applyFont="1" applyFill="1" applyBorder="1" applyAlignment="1" applyProtection="1">
      <alignment horizontal="left" vertical="center" wrapText="1"/>
      <protection locked="0"/>
    </xf>
    <xf numFmtId="0" fontId="18" fillId="13" borderId="13" xfId="1" applyFont="1" applyFill="1" applyBorder="1" applyAlignment="1" applyProtection="1">
      <alignment horizontal="left" vertical="center" wrapText="1"/>
      <protection locked="0"/>
    </xf>
    <xf numFmtId="0" fontId="14" fillId="0" borderId="0" xfId="1" applyFont="1" applyFill="1" applyBorder="1" applyAlignment="1" applyProtection="1">
      <alignment horizontal="left" vertical="center" wrapText="1"/>
      <protection locked="0"/>
    </xf>
    <xf numFmtId="0" fontId="14" fillId="0" borderId="25" xfId="1" applyFont="1" applyBorder="1" applyAlignment="1" applyProtection="1">
      <alignment horizontal="left" vertical="center"/>
      <protection locked="0"/>
    </xf>
    <xf numFmtId="0" fontId="14" fillId="0" borderId="33" xfId="1" applyFont="1" applyBorder="1" applyAlignment="1" applyProtection="1">
      <alignment horizontal="left" vertical="center"/>
      <protection locked="0"/>
    </xf>
    <xf numFmtId="0" fontId="14" fillId="0" borderId="13" xfId="1" applyFont="1" applyBorder="1" applyAlignment="1" applyProtection="1">
      <alignment horizontal="left" vertical="center"/>
      <protection locked="0"/>
    </xf>
    <xf numFmtId="0" fontId="18" fillId="0" borderId="25" xfId="1" applyFont="1" applyBorder="1" applyAlignment="1" applyProtection="1">
      <alignment horizontal="left" vertical="center" wrapText="1"/>
      <protection locked="0"/>
    </xf>
    <xf numFmtId="0" fontId="18" fillId="0" borderId="33" xfId="1" applyFont="1" applyBorder="1" applyAlignment="1" applyProtection="1">
      <alignment horizontal="left" vertical="center" wrapText="1"/>
      <protection locked="0"/>
    </xf>
    <xf numFmtId="0" fontId="18" fillId="0" borderId="13" xfId="1" applyFont="1" applyBorder="1" applyAlignment="1" applyProtection="1">
      <alignment horizontal="left" vertical="center" wrapText="1"/>
      <protection locked="0"/>
    </xf>
    <xf numFmtId="0" fontId="14" fillId="13" borderId="25" xfId="1" applyFont="1" applyFill="1" applyBorder="1" applyAlignment="1" applyProtection="1">
      <alignment horizontal="left" vertical="center" wrapText="1"/>
      <protection locked="0"/>
    </xf>
    <xf numFmtId="0" fontId="14" fillId="13" borderId="33" xfId="1" applyFont="1" applyFill="1" applyBorder="1" applyAlignment="1" applyProtection="1">
      <alignment horizontal="left" vertical="center" wrapText="1"/>
      <protection locked="0"/>
    </xf>
    <xf numFmtId="0" fontId="14" fillId="13" borderId="13" xfId="1" applyFont="1" applyFill="1" applyBorder="1" applyAlignment="1" applyProtection="1">
      <alignment horizontal="left" vertical="center" wrapText="1"/>
      <protection locked="0"/>
    </xf>
    <xf numFmtId="0" fontId="14" fillId="0" borderId="96" xfId="1" applyFont="1" applyBorder="1" applyAlignment="1" applyProtection="1">
      <alignment horizontal="left" vertical="center" wrapText="1"/>
      <protection locked="0"/>
    </xf>
    <xf numFmtId="0" fontId="14" fillId="0" borderId="0" xfId="1" applyFont="1" applyBorder="1" applyAlignment="1" applyProtection="1">
      <alignment horizontal="left" vertical="center" wrapText="1"/>
      <protection locked="0"/>
    </xf>
    <xf numFmtId="6" fontId="14" fillId="0" borderId="25" xfId="1" applyNumberFormat="1" applyFont="1" applyBorder="1" applyAlignment="1" applyProtection="1">
      <alignment horizontal="left" wrapText="1"/>
      <protection locked="0"/>
    </xf>
    <xf numFmtId="6" fontId="14" fillId="0" borderId="33" xfId="1" applyNumberFormat="1" applyFont="1" applyBorder="1" applyAlignment="1" applyProtection="1">
      <alignment horizontal="left" wrapText="1"/>
      <protection locked="0"/>
    </xf>
    <xf numFmtId="6" fontId="14" fillId="0" borderId="13" xfId="1" applyNumberFormat="1" applyFont="1" applyBorder="1" applyAlignment="1" applyProtection="1">
      <alignment horizontal="left" wrapText="1"/>
      <protection locked="0"/>
    </xf>
    <xf numFmtId="0" fontId="18" fillId="0" borderId="25" xfId="1" applyFont="1" applyBorder="1" applyAlignment="1" applyProtection="1">
      <alignment horizontal="left" vertical="center"/>
      <protection locked="0"/>
    </xf>
    <xf numFmtId="0" fontId="18" fillId="0" borderId="33" xfId="1" applyFont="1" applyBorder="1" applyAlignment="1" applyProtection="1">
      <alignment horizontal="left" vertical="center"/>
      <protection locked="0"/>
    </xf>
    <xf numFmtId="0" fontId="15" fillId="0" borderId="0" xfId="1" applyFont="1" applyAlignment="1" applyProtection="1">
      <alignment horizontal="center" vertical="top" wrapText="1"/>
      <protection locked="0"/>
    </xf>
    <xf numFmtId="0" fontId="28" fillId="13" borderId="0" xfId="1" applyFont="1" applyFill="1" applyAlignment="1">
      <alignment wrapText="1"/>
    </xf>
    <xf numFmtId="0" fontId="11" fillId="0" borderId="0" xfId="1" applyFont="1" applyAlignment="1"/>
    <xf numFmtId="0" fontId="34" fillId="13" borderId="100" xfId="1" quotePrefix="1" applyFont="1" applyFill="1" applyBorder="1" applyAlignment="1">
      <alignment horizontal="center"/>
    </xf>
    <xf numFmtId="0" fontId="34" fillId="13" borderId="0" xfId="1" quotePrefix="1" applyFont="1" applyFill="1" applyBorder="1" applyAlignment="1">
      <alignment horizontal="center"/>
    </xf>
    <xf numFmtId="0" fontId="34" fillId="13" borderId="100" xfId="1" applyFont="1" applyFill="1" applyBorder="1" applyAlignment="1">
      <alignment horizontal="center"/>
    </xf>
    <xf numFmtId="0" fontId="34" fillId="13" borderId="0" xfId="1" applyFont="1" applyFill="1" applyBorder="1" applyAlignment="1">
      <alignment horizontal="center"/>
    </xf>
    <xf numFmtId="0" fontId="40" fillId="0" borderId="25" xfId="16" applyBorder="1" applyAlignment="1">
      <alignment horizontal="center" vertical="center"/>
    </xf>
    <xf numFmtId="0" fontId="40" fillId="0" borderId="13" xfId="16" applyBorder="1" applyAlignment="1">
      <alignment horizontal="center" vertical="center"/>
    </xf>
    <xf numFmtId="0" fontId="40" fillId="0" borderId="26" xfId="16" applyBorder="1" applyAlignment="1">
      <alignment horizontal="center" vertical="center"/>
    </xf>
    <xf numFmtId="0" fontId="40" fillId="0" borderId="18" xfId="16" applyBorder="1" applyAlignment="1">
      <alignment horizontal="center" vertical="center"/>
    </xf>
    <xf numFmtId="0" fontId="40" fillId="0" borderId="33" xfId="16" applyBorder="1" applyAlignment="1">
      <alignment horizontal="center" vertical="center"/>
    </xf>
    <xf numFmtId="1" fontId="43" fillId="0" borderId="3" xfId="16" applyNumberFormat="1" applyFont="1" applyFill="1" applyBorder="1" applyAlignment="1">
      <alignment horizontal="center" vertical="center" wrapText="1"/>
    </xf>
    <xf numFmtId="1" fontId="43" fillId="0" borderId="1" xfId="16" applyNumberFormat="1" applyFont="1" applyFill="1" applyBorder="1" applyAlignment="1">
      <alignment horizontal="center" vertical="center" wrapText="1"/>
    </xf>
    <xf numFmtId="1" fontId="43" fillId="17" borderId="36" xfId="16" applyNumberFormat="1" applyFont="1" applyFill="1" applyBorder="1" applyAlignment="1">
      <alignment horizontal="center" vertical="center" wrapText="1"/>
    </xf>
    <xf numFmtId="1" fontId="43" fillId="17" borderId="37" xfId="16" applyNumberFormat="1" applyFont="1" applyFill="1" applyBorder="1" applyAlignment="1">
      <alignment horizontal="center" vertical="center" wrapText="1"/>
    </xf>
    <xf numFmtId="1" fontId="43" fillId="17" borderId="21" xfId="16" applyNumberFormat="1" applyFont="1" applyFill="1" applyBorder="1" applyAlignment="1">
      <alignment horizontal="center" vertical="center" wrapText="1"/>
    </xf>
    <xf numFmtId="1" fontId="43" fillId="17" borderId="34" xfId="16" applyNumberFormat="1" applyFont="1" applyFill="1" applyBorder="1" applyAlignment="1">
      <alignment horizontal="center" vertical="center" wrapText="1"/>
    </xf>
    <xf numFmtId="1" fontId="43" fillId="17" borderId="35" xfId="16" applyNumberFormat="1" applyFont="1" applyFill="1" applyBorder="1" applyAlignment="1">
      <alignment horizontal="center" vertical="center" wrapText="1"/>
    </xf>
    <xf numFmtId="1" fontId="43" fillId="17" borderId="17" xfId="16" applyNumberFormat="1" applyFont="1" applyFill="1" applyBorder="1" applyAlignment="1">
      <alignment horizontal="center" vertical="center" wrapText="1"/>
    </xf>
    <xf numFmtId="0" fontId="31" fillId="0" borderId="0" xfId="16" applyFont="1" applyAlignment="1">
      <alignment horizontal="center"/>
    </xf>
    <xf numFmtId="0" fontId="11" fillId="0" borderId="0" xfId="16" applyFont="1" applyAlignment="1">
      <alignment horizontal="left" wrapText="1"/>
    </xf>
    <xf numFmtId="0" fontId="40" fillId="0" borderId="0" xfId="16" applyAlignment="1">
      <alignment horizontal="left"/>
    </xf>
    <xf numFmtId="0" fontId="48" fillId="0" borderId="0" xfId="16" applyFont="1" applyBorder="1" applyAlignment="1">
      <alignment horizontal="center"/>
    </xf>
    <xf numFmtId="1" fontId="43" fillId="0" borderId="28" xfId="16" applyNumberFormat="1" applyFont="1" applyFill="1" applyBorder="1" applyAlignment="1">
      <alignment horizontal="center" vertical="center" wrapText="1"/>
    </xf>
    <xf numFmtId="1" fontId="43" fillId="0" borderId="29" xfId="16" applyNumberFormat="1" applyFont="1" applyFill="1" applyBorder="1" applyAlignment="1">
      <alignment horizontal="center" vertical="center" wrapText="1"/>
    </xf>
    <xf numFmtId="1" fontId="43" fillId="0" borderId="30" xfId="16" applyNumberFormat="1" applyFont="1" applyFill="1" applyBorder="1" applyAlignment="1">
      <alignment horizontal="center" vertical="center" wrapText="1"/>
    </xf>
    <xf numFmtId="4" fontId="43" fillId="0" borderId="22" xfId="16" applyNumberFormat="1" applyFont="1" applyBorder="1" applyAlignment="1">
      <alignment horizontal="center" vertical="center" wrapText="1"/>
    </xf>
    <xf numFmtId="4" fontId="43" fillId="0" borderId="43" xfId="16" applyNumberFormat="1" applyFont="1" applyBorder="1" applyAlignment="1">
      <alignment horizontal="center" vertical="center" wrapText="1"/>
    </xf>
    <xf numFmtId="4" fontId="43" fillId="0" borderId="18" xfId="16" applyNumberFormat="1" applyFont="1" applyBorder="1" applyAlignment="1">
      <alignment horizontal="center" vertical="center" wrapText="1"/>
    </xf>
    <xf numFmtId="0" fontId="43" fillId="0" borderId="22" xfId="16" applyFont="1" applyBorder="1" applyAlignment="1">
      <alignment horizontal="center" vertical="center" wrapText="1"/>
    </xf>
    <xf numFmtId="0" fontId="43" fillId="0" borderId="43" xfId="16" applyFont="1" applyBorder="1" applyAlignment="1">
      <alignment horizontal="center" vertical="center" wrapText="1"/>
    </xf>
    <xf numFmtId="0" fontId="43" fillId="0" borderId="18" xfId="16" applyFont="1" applyBorder="1" applyAlignment="1">
      <alignment horizontal="center" vertical="center" wrapText="1"/>
    </xf>
    <xf numFmtId="0" fontId="43" fillId="0" borderId="23" xfId="16" applyFont="1" applyBorder="1" applyAlignment="1">
      <alignment horizontal="center" vertical="center" wrapText="1"/>
    </xf>
    <xf numFmtId="0" fontId="43" fillId="0" borderId="86" xfId="16" applyFont="1" applyBorder="1" applyAlignment="1">
      <alignment horizontal="center" vertical="center" wrapText="1"/>
    </xf>
    <xf numFmtId="0" fontId="43" fillId="0" borderId="24" xfId="16" applyFont="1" applyBorder="1" applyAlignment="1">
      <alignment horizontal="center" vertical="center" wrapText="1"/>
    </xf>
    <xf numFmtId="0" fontId="10" fillId="0" borderId="0" xfId="0" applyFont="1" applyAlignment="1">
      <alignment horizontal="center"/>
    </xf>
    <xf numFmtId="0" fontId="0" fillId="0" borderId="0" xfId="0" applyAlignment="1">
      <alignment horizontal="left" wrapText="1"/>
    </xf>
    <xf numFmtId="0" fontId="0" fillId="0" borderId="0" xfId="0" applyAlignment="1">
      <alignment horizontal="left"/>
    </xf>
    <xf numFmtId="0" fontId="0" fillId="0" borderId="2" xfId="0" applyBorder="1" applyAlignment="1">
      <alignment horizontal="center"/>
    </xf>
    <xf numFmtId="0" fontId="0" fillId="0" borderId="5" xfId="0" applyBorder="1" applyAlignment="1">
      <alignment horizontal="center"/>
    </xf>
    <xf numFmtId="2" fontId="1" fillId="0" borderId="1" xfId="0" applyNumberFormat="1" applyFont="1" applyBorder="1" applyAlignment="1">
      <alignment horizontal="center" vertical="center" wrapText="1"/>
    </xf>
    <xf numFmtId="2" fontId="1" fillId="0" borderId="6" xfId="0" applyNumberFormat="1" applyFont="1" applyBorder="1" applyAlignment="1">
      <alignment horizontal="center" vertical="center" wrapText="1"/>
    </xf>
    <xf numFmtId="0" fontId="1" fillId="12" borderId="1" xfId="0" applyFont="1" applyFill="1" applyBorder="1" applyAlignment="1">
      <alignment horizontal="center" vertical="center" wrapText="1"/>
    </xf>
    <xf numFmtId="0" fontId="1" fillId="12" borderId="6"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0" borderId="1" xfId="0" applyFont="1" applyBorder="1" applyAlignment="1">
      <alignment horizontal="center" vertical="center" wrapText="1"/>
    </xf>
    <xf numFmtId="0" fontId="0" fillId="0" borderId="1" xfId="0" applyBorder="1" applyAlignment="1">
      <alignment horizontal="left" vertical="center"/>
    </xf>
    <xf numFmtId="0" fontId="1" fillId="19" borderId="25" xfId="0" applyFont="1" applyFill="1" applyBorder="1" applyAlignment="1">
      <alignment horizontal="center"/>
    </xf>
    <xf numFmtId="0" fontId="1" fillId="19" borderId="13" xfId="0" applyFont="1" applyFill="1" applyBorder="1" applyAlignment="1">
      <alignment horizontal="center"/>
    </xf>
    <xf numFmtId="0" fontId="0" fillId="0" borderId="63" xfId="0" applyBorder="1" applyAlignment="1">
      <alignment horizontal="center"/>
    </xf>
    <xf numFmtId="0" fontId="0" fillId="0" borderId="96" xfId="0" applyBorder="1" applyAlignment="1">
      <alignment horizontal="center"/>
    </xf>
    <xf numFmtId="0" fontId="0" fillId="0" borderId="65" xfId="0" applyBorder="1" applyAlignment="1">
      <alignment horizontal="center"/>
    </xf>
    <xf numFmtId="0" fontId="0" fillId="0" borderId="34" xfId="0" applyBorder="1" applyAlignment="1">
      <alignment horizontal="center"/>
    </xf>
    <xf numFmtId="0" fontId="0" fillId="0" borderId="35" xfId="0" applyBorder="1" applyAlignment="1">
      <alignment horizontal="center"/>
    </xf>
    <xf numFmtId="0" fontId="0" fillId="0" borderId="17" xfId="0" applyBorder="1" applyAlignment="1">
      <alignment horizontal="center"/>
    </xf>
    <xf numFmtId="0" fontId="1" fillId="0" borderId="25" xfId="0" applyFont="1" applyBorder="1" applyAlignment="1">
      <alignment horizontal="left" vertical="center" wrapText="1"/>
    </xf>
    <xf numFmtId="0" fontId="1" fillId="0" borderId="33" xfId="0" applyFont="1" applyBorder="1" applyAlignment="1">
      <alignment horizontal="left" vertical="center" wrapText="1"/>
    </xf>
    <xf numFmtId="0" fontId="1" fillId="0" borderId="13" xfId="0" applyFont="1" applyBorder="1" applyAlignment="1">
      <alignment horizontal="left" vertical="center" wrapText="1"/>
    </xf>
    <xf numFmtId="0" fontId="1" fillId="0" borderId="0" xfId="0" applyFont="1" applyAlignment="1">
      <alignment horizontal="left" vertical="top" wrapText="1"/>
    </xf>
    <xf numFmtId="0" fontId="1" fillId="0" borderId="0" xfId="0" applyFont="1" applyAlignment="1">
      <alignment horizontal="left" vertical="top"/>
    </xf>
    <xf numFmtId="0" fontId="0" fillId="19" borderId="25" xfId="0" applyFill="1" applyBorder="1" applyAlignment="1">
      <alignment horizontal="center"/>
    </xf>
    <xf numFmtId="0" fontId="0" fillId="19" borderId="13" xfId="0" applyFill="1" applyBorder="1" applyAlignment="1">
      <alignment horizontal="center"/>
    </xf>
    <xf numFmtId="0" fontId="0" fillId="0" borderId="0" xfId="0" applyAlignment="1">
      <alignment horizontal="left" vertical="top" wrapText="1"/>
    </xf>
    <xf numFmtId="0" fontId="0" fillId="12" borderId="0" xfId="0" applyFill="1" applyAlignment="1">
      <alignment horizontal="left" vertical="top" wrapText="1"/>
    </xf>
    <xf numFmtId="0" fontId="0" fillId="0" borderId="0" xfId="0" applyAlignment="1">
      <alignment horizontal="left" vertical="top"/>
    </xf>
    <xf numFmtId="0" fontId="1" fillId="23" borderId="3" xfId="0" applyFont="1" applyFill="1" applyBorder="1" applyAlignment="1">
      <alignment horizontal="center" vertical="center" wrapText="1"/>
    </xf>
    <xf numFmtId="0" fontId="1" fillId="23" borderId="3" xfId="0" applyFont="1" applyFill="1" applyBorder="1" applyAlignment="1">
      <alignment horizontal="center" vertical="center"/>
    </xf>
    <xf numFmtId="14" fontId="1" fillId="23" borderId="1" xfId="0" applyNumberFormat="1" applyFont="1" applyFill="1" applyBorder="1" applyAlignment="1">
      <alignment horizontal="center" vertical="center" wrapText="1"/>
    </xf>
    <xf numFmtId="14" fontId="0" fillId="26" borderId="1" xfId="0" applyNumberFormat="1" applyFill="1" applyBorder="1" applyAlignment="1">
      <alignment horizontal="center" vertical="center" wrapText="1"/>
    </xf>
    <xf numFmtId="3" fontId="0" fillId="23" borderId="1" xfId="0" applyNumberFormat="1" applyFill="1" applyBorder="1" applyAlignment="1">
      <alignment horizontal="center" vertical="center" wrapText="1"/>
    </xf>
    <xf numFmtId="14" fontId="0" fillId="23" borderId="1" xfId="0" applyNumberFormat="1" applyFill="1" applyBorder="1" applyAlignment="1">
      <alignment horizontal="center" vertical="center" wrapText="1"/>
    </xf>
    <xf numFmtId="3" fontId="0" fillId="15" borderId="1" xfId="0" applyNumberFormat="1" applyFill="1" applyBorder="1" applyAlignment="1">
      <alignment horizontal="center" vertical="center" wrapText="1"/>
    </xf>
    <xf numFmtId="14" fontId="0" fillId="15" borderId="1" xfId="0" applyNumberFormat="1" applyFill="1" applyBorder="1" applyAlignment="1">
      <alignment horizontal="center" vertical="center" wrapText="1"/>
    </xf>
    <xf numFmtId="0" fontId="0" fillId="3" borderId="0" xfId="0" applyFill="1" applyAlignment="1">
      <alignment horizontal="justify" vertical="justify" wrapText="1"/>
    </xf>
    <xf numFmtId="0" fontId="1" fillId="16" borderId="3" xfId="0" applyFont="1" applyFill="1" applyBorder="1" applyAlignment="1">
      <alignment horizontal="center" vertical="center" wrapText="1"/>
    </xf>
    <xf numFmtId="0" fontId="1" fillId="16" borderId="3" xfId="0" applyFont="1" applyFill="1" applyBorder="1" applyAlignment="1">
      <alignment horizontal="center" vertical="center"/>
    </xf>
    <xf numFmtId="0" fontId="1" fillId="16" borderId="4" xfId="0" applyFont="1" applyFill="1" applyBorder="1" applyAlignment="1">
      <alignment horizontal="center" vertical="center"/>
    </xf>
    <xf numFmtId="14" fontId="0" fillId="20" borderId="6" xfId="0" applyNumberFormat="1" applyFill="1" applyBorder="1" applyAlignment="1">
      <alignment horizontal="center" vertical="center" wrapText="1"/>
    </xf>
    <xf numFmtId="14" fontId="0" fillId="16" borderId="1" xfId="0" applyNumberFormat="1" applyFill="1" applyBorder="1" applyAlignment="1">
      <alignment horizontal="center" vertical="center" wrapText="1"/>
    </xf>
    <xf numFmtId="0" fontId="6" fillId="0" borderId="3" xfId="0" applyFont="1" applyBorder="1" applyAlignment="1">
      <alignment horizontal="center"/>
    </xf>
    <xf numFmtId="0" fontId="6" fillId="0" borderId="4" xfId="0" applyFont="1" applyBorder="1" applyAlignment="1">
      <alignment horizontal="center"/>
    </xf>
    <xf numFmtId="0" fontId="0" fillId="0" borderId="0" xfId="0" applyAlignment="1">
      <alignment wrapText="1"/>
    </xf>
    <xf numFmtId="0" fontId="1" fillId="15" borderId="2" xfId="0" applyFont="1" applyFill="1" applyBorder="1" applyAlignment="1">
      <alignment horizontal="center" vertical="center" wrapText="1"/>
    </xf>
    <xf numFmtId="0" fontId="1" fillId="15" borderId="3" xfId="0" applyFont="1" applyFill="1" applyBorder="1" applyAlignment="1">
      <alignment horizontal="center" vertical="center"/>
    </xf>
    <xf numFmtId="0" fontId="1" fillId="2" borderId="10" xfId="0" applyFont="1" applyFill="1" applyBorder="1" applyAlignment="1">
      <alignment horizontal="center" vertical="center"/>
    </xf>
    <xf numFmtId="0" fontId="1" fillId="2" borderId="12" xfId="0" applyFont="1" applyFill="1" applyBorder="1" applyAlignment="1">
      <alignment horizontal="center" vertical="center"/>
    </xf>
    <xf numFmtId="14" fontId="1" fillId="15" borderId="5" xfId="0" applyNumberFormat="1" applyFont="1" applyFill="1" applyBorder="1" applyAlignment="1">
      <alignment horizontal="center" vertical="center" wrapText="1"/>
    </xf>
    <xf numFmtId="14" fontId="1" fillId="15" borderId="1" xfId="0" applyNumberFormat="1" applyFont="1" applyFill="1" applyBorder="1" applyAlignment="1">
      <alignment horizontal="center" vertical="center" wrapText="1"/>
    </xf>
    <xf numFmtId="14" fontId="0" fillId="25" borderId="1" xfId="0" applyNumberFormat="1" applyFill="1" applyBorder="1" applyAlignment="1">
      <alignment horizontal="center" vertical="center" wrapText="1"/>
    </xf>
    <xf numFmtId="14" fontId="1" fillId="12" borderId="0" xfId="0" applyNumberFormat="1" applyFont="1" applyFill="1" applyBorder="1" applyAlignment="1">
      <alignment horizontal="center" vertical="center" wrapText="1"/>
    </xf>
    <xf numFmtId="3" fontId="1" fillId="12" borderId="0" xfId="0" applyNumberFormat="1" applyFont="1" applyFill="1" applyBorder="1" applyAlignment="1">
      <alignment horizontal="center" vertical="center" wrapText="1"/>
    </xf>
    <xf numFmtId="14" fontId="1" fillId="0" borderId="6" xfId="0" applyNumberFormat="1" applyFont="1" applyBorder="1" applyAlignment="1">
      <alignment horizontal="center" vertical="center"/>
    </xf>
    <xf numFmtId="0" fontId="1" fillId="6" borderId="10" xfId="0" applyFont="1" applyFill="1" applyBorder="1" applyAlignment="1">
      <alignment horizontal="center" vertical="center"/>
    </xf>
    <xf numFmtId="14" fontId="1" fillId="15" borderId="106" xfId="0" applyNumberFormat="1" applyFont="1" applyFill="1" applyBorder="1" applyAlignment="1">
      <alignment horizontal="center" vertical="center" wrapText="1"/>
    </xf>
    <xf numFmtId="14" fontId="1" fillId="15" borderId="107" xfId="0" applyNumberFormat="1" applyFont="1" applyFill="1" applyBorder="1" applyAlignment="1">
      <alignment horizontal="center" vertical="center" wrapText="1"/>
    </xf>
    <xf numFmtId="14" fontId="1" fillId="16" borderId="11" xfId="0" applyNumberFormat="1" applyFont="1" applyFill="1" applyBorder="1" applyAlignment="1">
      <alignment horizontal="center" vertical="center" wrapText="1"/>
    </xf>
    <xf numFmtId="14" fontId="1" fillId="16" borderId="13" xfId="0" applyNumberFormat="1" applyFont="1" applyFill="1" applyBorder="1" applyAlignment="1">
      <alignment horizontal="center" vertical="center" wrapText="1"/>
    </xf>
    <xf numFmtId="14" fontId="1" fillId="16" borderId="4" xfId="0" applyNumberFormat="1" applyFont="1" applyFill="1" applyBorder="1" applyAlignment="1">
      <alignment horizontal="center" vertical="center" wrapText="1"/>
    </xf>
    <xf numFmtId="14" fontId="1" fillId="16" borderId="6" xfId="0" applyNumberFormat="1" applyFont="1" applyFill="1" applyBorder="1" applyAlignment="1">
      <alignment horizontal="center" vertical="center" wrapText="1"/>
    </xf>
    <xf numFmtId="14" fontId="1" fillId="20" borderId="31" xfId="0" applyNumberFormat="1" applyFont="1" applyFill="1" applyBorder="1" applyAlignment="1">
      <alignment horizontal="center" vertical="center" wrapText="1"/>
    </xf>
    <xf numFmtId="14" fontId="1" fillId="20" borderId="32" xfId="0" applyNumberFormat="1" applyFont="1" applyFill="1" applyBorder="1" applyAlignment="1">
      <alignment horizontal="center" vertical="center" wrapText="1"/>
    </xf>
    <xf numFmtId="0" fontId="1" fillId="2" borderId="99" xfId="0" applyFont="1" applyFill="1" applyBorder="1" applyAlignment="1">
      <alignment horizontal="center" vertical="center"/>
    </xf>
    <xf numFmtId="0" fontId="1" fillId="2" borderId="97" xfId="0" applyFont="1" applyFill="1" applyBorder="1" applyAlignment="1">
      <alignment horizontal="center" vertical="center"/>
    </xf>
    <xf numFmtId="14" fontId="1" fillId="15" borderId="54" xfId="0" applyNumberFormat="1" applyFont="1" applyFill="1" applyBorder="1" applyAlignment="1">
      <alignment horizontal="center" vertical="center" wrapText="1"/>
    </xf>
    <xf numFmtId="14" fontId="1" fillId="15" borderId="55" xfId="0" applyNumberFormat="1" applyFont="1" applyFill="1" applyBorder="1" applyAlignment="1">
      <alignment horizontal="center" vertical="center" wrapText="1"/>
    </xf>
    <xf numFmtId="3" fontId="1" fillId="15" borderId="106" xfId="0" applyNumberFormat="1" applyFont="1" applyFill="1" applyBorder="1" applyAlignment="1">
      <alignment horizontal="center" vertical="center" wrapText="1"/>
    </xf>
    <xf numFmtId="3" fontId="1" fillId="15" borderId="107" xfId="0" applyNumberFormat="1" applyFont="1" applyFill="1" applyBorder="1" applyAlignment="1">
      <alignment horizontal="center" vertical="center" wrapText="1"/>
    </xf>
  </cellXfs>
  <cellStyles count="21">
    <cellStyle name="Euro" xfId="5"/>
    <cellStyle name="Euro 2" xfId="9"/>
    <cellStyle name="Euro 3" xfId="14"/>
    <cellStyle name="Milliers 2" xfId="2"/>
    <cellStyle name="Milliers 2 2" xfId="10"/>
    <cellStyle name="Milliers 2 3" xfId="4"/>
    <cellStyle name="Normal" xfId="0" builtinId="0"/>
    <cellStyle name="Normal 2" xfId="1"/>
    <cellStyle name="Normal 2 2" xfId="11"/>
    <cellStyle name="Normal 3" xfId="12"/>
    <cellStyle name="Normal 3 2" xfId="15"/>
    <cellStyle name="Normal 4" xfId="7"/>
    <cellStyle name="Normal 5" xfId="16"/>
    <cellStyle name="Normal 5 2" xfId="19"/>
    <cellStyle name="Pourcentage 2" xfId="3"/>
    <cellStyle name="Pourcentage 2 2" xfId="13"/>
    <cellStyle name="Pourcentage 3" xfId="8"/>
    <cellStyle name="Pourcentage 4" xfId="6"/>
    <cellStyle name="Pourcentage 5" xfId="17"/>
    <cellStyle name="Pourcentage 5 2" xfId="20"/>
    <cellStyle name="Texte explicatif 2" xfId="18"/>
  </cellStyles>
  <dxfs count="0"/>
  <tableStyles count="0" defaultTableStyle="TableStyleMedium2" defaultPivotStyle="PivotStyleLight16"/>
  <colors>
    <mruColors>
      <color rgb="FFFF7C80"/>
      <color rgb="FF99CCFF"/>
      <color rgb="FFFFCCCC"/>
      <color rgb="FFFFFF99"/>
      <color rgb="FFFFFF66"/>
      <color rgb="FFD5F65C"/>
      <color rgb="FF99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4.png"/><Relationship Id="rId1" Type="http://schemas.openxmlformats.org/officeDocument/2006/relationships/image" Target="../media/image3.emf"/><Relationship Id="rId4" Type="http://schemas.openxmlformats.org/officeDocument/2006/relationships/image" Target="../media/image6.png"/></Relationships>
</file>

<file path=xl/drawings/_rels/drawing4.xml.rels><?xml version="1.0" encoding="UTF-8" standalone="yes"?>
<Relationships xmlns="http://schemas.openxmlformats.org/package/2006/relationships"><Relationship Id="rId1" Type="http://schemas.openxmlformats.org/officeDocument/2006/relationships/image" Target="../media/image8.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2</xdr:row>
      <xdr:rowOff>0</xdr:rowOff>
    </xdr:from>
    <xdr:to>
      <xdr:col>5</xdr:col>
      <xdr:colOff>438151</xdr:colOff>
      <xdr:row>21</xdr:row>
      <xdr:rowOff>87964</xdr:rowOff>
    </xdr:to>
    <xdr:pic>
      <xdr:nvPicPr>
        <xdr:cNvPr id="5" name="Image 4"/>
        <xdr:cNvPicPr>
          <a:picLocks noChangeAspect="1"/>
        </xdr:cNvPicPr>
      </xdr:nvPicPr>
      <xdr:blipFill>
        <a:blip xmlns:r="http://schemas.openxmlformats.org/officeDocument/2006/relationships" r:embed="rId1"/>
        <a:stretch>
          <a:fillRect/>
        </a:stretch>
      </xdr:blipFill>
      <xdr:spPr>
        <a:xfrm>
          <a:off x="1" y="381000"/>
          <a:ext cx="4248150" cy="400273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66674</xdr:colOff>
      <xdr:row>3</xdr:row>
      <xdr:rowOff>152399</xdr:rowOff>
    </xdr:from>
    <xdr:to>
      <xdr:col>5</xdr:col>
      <xdr:colOff>133349</xdr:colOff>
      <xdr:row>20</xdr:row>
      <xdr:rowOff>55835</xdr:rowOff>
    </xdr:to>
    <xdr:pic>
      <xdr:nvPicPr>
        <xdr:cNvPr id="2" name="Image 1"/>
        <xdr:cNvPicPr>
          <a:picLocks noChangeAspect="1"/>
        </xdr:cNvPicPr>
      </xdr:nvPicPr>
      <xdr:blipFill>
        <a:blip xmlns:r="http://schemas.openxmlformats.org/officeDocument/2006/relationships" r:embed="rId1"/>
        <a:stretch>
          <a:fillRect/>
        </a:stretch>
      </xdr:blipFill>
      <xdr:spPr>
        <a:xfrm>
          <a:off x="66674" y="723899"/>
          <a:ext cx="3876675" cy="334196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0</xdr:colOff>
          <xdr:row>14</xdr:row>
          <xdr:rowOff>0</xdr:rowOff>
        </xdr:from>
        <xdr:to>
          <xdr:col>6</xdr:col>
          <xdr:colOff>762000</xdr:colOff>
          <xdr:row>33</xdr:row>
          <xdr:rowOff>0</xdr:rowOff>
        </xdr:to>
        <xdr:pic>
          <xdr:nvPicPr>
            <xdr:cNvPr id="3" name="Image 2"/>
            <xdr:cNvPicPr>
              <a:picLocks noChangeAspect="1" noChangeArrowheads="1"/>
              <a:extLst>
                <a:ext uri="{84589F7E-364E-4C9E-8A38-B11213B215E9}">
                  <a14:cameraTool cellRange="'Population par tranche d''âge'!$K$6:$K$18" spid="_x0000_s5483"/>
                </a:ext>
              </a:extLst>
            </xdr:cNvPicPr>
          </xdr:nvPicPr>
          <xdr:blipFill>
            <a:blip xmlns:r="http://schemas.openxmlformats.org/officeDocument/2006/relationships" r:embed="rId1"/>
            <a:srcRect/>
            <a:stretch>
              <a:fillRect/>
            </a:stretch>
          </xdr:blipFill>
          <xdr:spPr bwMode="auto">
            <a:xfrm>
              <a:off x="6315075" y="4143375"/>
              <a:ext cx="762000" cy="3619500"/>
            </a:xfrm>
            <a:prstGeom prst="rect">
              <a:avLst/>
            </a:prstGeom>
            <a:noFill/>
            <a:extLst>
              <a:ext uri="{909E8E84-426E-40DD-AFC4-6F175D3DCCD1}">
                <a14:hiddenFill>
                  <a:solidFill>
                    <a:srgbClr val="FFFFFF"/>
                  </a:solidFill>
                </a14:hiddenFill>
              </a:ext>
            </a:extLst>
          </xdr:spPr>
        </xdr:pic>
        <xdr:clientData/>
      </xdr:twoCellAnchor>
    </mc:Choice>
    <mc:Fallback/>
  </mc:AlternateContent>
  <xdr:twoCellAnchor editAs="oneCell">
    <xdr:from>
      <xdr:col>0</xdr:col>
      <xdr:colOff>0</xdr:colOff>
      <xdr:row>17</xdr:row>
      <xdr:rowOff>0</xdr:rowOff>
    </xdr:from>
    <xdr:to>
      <xdr:col>4</xdr:col>
      <xdr:colOff>885184</xdr:colOff>
      <xdr:row>36</xdr:row>
      <xdr:rowOff>170976</xdr:rowOff>
    </xdr:to>
    <xdr:pic>
      <xdr:nvPicPr>
        <xdr:cNvPr id="6" name="Image 5"/>
        <xdr:cNvPicPr>
          <a:picLocks noChangeAspect="1"/>
        </xdr:cNvPicPr>
      </xdr:nvPicPr>
      <xdr:blipFill>
        <a:blip xmlns:r="http://schemas.openxmlformats.org/officeDocument/2006/relationships" r:embed="rId2"/>
        <a:stretch>
          <a:fillRect/>
        </a:stretch>
      </xdr:blipFill>
      <xdr:spPr>
        <a:xfrm>
          <a:off x="0" y="4791075"/>
          <a:ext cx="5133334" cy="3790476"/>
        </a:xfrm>
        <a:prstGeom prst="rect">
          <a:avLst/>
        </a:prstGeom>
      </xdr:spPr>
    </xdr:pic>
    <xdr:clientData/>
  </xdr:twoCellAnchor>
  <xdr:twoCellAnchor editAs="oneCell">
    <xdr:from>
      <xdr:col>0</xdr:col>
      <xdr:colOff>0</xdr:colOff>
      <xdr:row>38</xdr:row>
      <xdr:rowOff>0</xdr:rowOff>
    </xdr:from>
    <xdr:to>
      <xdr:col>6</xdr:col>
      <xdr:colOff>246822</xdr:colOff>
      <xdr:row>41</xdr:row>
      <xdr:rowOff>85643</xdr:rowOff>
    </xdr:to>
    <xdr:pic>
      <xdr:nvPicPr>
        <xdr:cNvPr id="8" name="Image 7"/>
        <xdr:cNvPicPr>
          <a:picLocks noChangeAspect="1"/>
        </xdr:cNvPicPr>
      </xdr:nvPicPr>
      <xdr:blipFill>
        <a:blip xmlns:r="http://schemas.openxmlformats.org/officeDocument/2006/relationships" r:embed="rId3"/>
        <a:stretch>
          <a:fillRect/>
        </a:stretch>
      </xdr:blipFill>
      <xdr:spPr>
        <a:xfrm>
          <a:off x="0" y="8601075"/>
          <a:ext cx="6628572" cy="657143"/>
        </a:xfrm>
        <a:prstGeom prst="rect">
          <a:avLst/>
        </a:prstGeom>
      </xdr:spPr>
    </xdr:pic>
    <xdr:clientData/>
  </xdr:twoCellAnchor>
  <xdr:twoCellAnchor editAs="oneCell">
    <xdr:from>
      <xdr:col>0</xdr:col>
      <xdr:colOff>0</xdr:colOff>
      <xdr:row>42</xdr:row>
      <xdr:rowOff>0</xdr:rowOff>
    </xdr:from>
    <xdr:to>
      <xdr:col>6</xdr:col>
      <xdr:colOff>1284917</xdr:colOff>
      <xdr:row>48</xdr:row>
      <xdr:rowOff>18905</xdr:rowOff>
    </xdr:to>
    <xdr:pic>
      <xdr:nvPicPr>
        <xdr:cNvPr id="10" name="Image 9"/>
        <xdr:cNvPicPr>
          <a:picLocks noChangeAspect="1"/>
        </xdr:cNvPicPr>
      </xdr:nvPicPr>
      <xdr:blipFill>
        <a:blip xmlns:r="http://schemas.openxmlformats.org/officeDocument/2006/relationships" r:embed="rId4"/>
        <a:stretch>
          <a:fillRect/>
        </a:stretch>
      </xdr:blipFill>
      <xdr:spPr>
        <a:xfrm>
          <a:off x="0" y="9363075"/>
          <a:ext cx="7666667" cy="116190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xdr:colOff>
      <xdr:row>27</xdr:row>
      <xdr:rowOff>58723</xdr:rowOff>
    </xdr:from>
    <xdr:to>
      <xdr:col>6</xdr:col>
      <xdr:colOff>209553</xdr:colOff>
      <xdr:row>51</xdr:row>
      <xdr:rowOff>85167</xdr:rowOff>
    </xdr:to>
    <xdr:pic>
      <xdr:nvPicPr>
        <xdr:cNvPr id="3" name="Image 2"/>
        <xdr:cNvPicPr>
          <a:picLocks noChangeAspect="1"/>
        </xdr:cNvPicPr>
      </xdr:nvPicPr>
      <xdr:blipFill>
        <a:blip xmlns:r="http://schemas.openxmlformats.org/officeDocument/2006/relationships" r:embed="rId1"/>
        <a:stretch>
          <a:fillRect/>
        </a:stretch>
      </xdr:blipFill>
      <xdr:spPr>
        <a:xfrm rot="16200000">
          <a:off x="553518" y="7296656"/>
          <a:ext cx="4598444" cy="5705477"/>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
  <sheetViews>
    <sheetView workbookViewId="0">
      <selection activeCell="H19" sqref="H19"/>
    </sheetView>
  </sheetViews>
  <sheetFormatPr baseColWidth="10" defaultRowHeight="15" x14ac:dyDescent="0.25"/>
  <cols>
    <col min="1" max="1" width="4.7109375" customWidth="1"/>
    <col min="2" max="2" width="15.5703125" bestFit="1" customWidth="1"/>
    <col min="3" max="5" width="14.5703125" customWidth="1"/>
    <col min="6" max="7" width="16.140625" customWidth="1"/>
    <col min="8" max="8" width="17.5703125" bestFit="1" customWidth="1"/>
    <col min="9" max="9" width="3.42578125" customWidth="1"/>
    <col min="10" max="10" width="5.28515625" customWidth="1"/>
    <col min="11" max="11" width="15.5703125" bestFit="1" customWidth="1"/>
    <col min="12" max="12" width="22.28515625" customWidth="1"/>
    <col min="13" max="13" width="18.5703125" bestFit="1" customWidth="1"/>
    <col min="14" max="14" width="19.28515625" bestFit="1" customWidth="1"/>
  </cols>
  <sheetData>
    <row r="1" spans="1:14" x14ac:dyDescent="0.25">
      <c r="A1" t="s">
        <v>0</v>
      </c>
    </row>
    <row r="2" spans="1:14" ht="15.75" thickBot="1" x14ac:dyDescent="0.3"/>
    <row r="3" spans="1:14" s="5" customFormat="1" ht="63" customHeight="1" x14ac:dyDescent="0.25">
      <c r="A3" s="726" t="s">
        <v>1</v>
      </c>
      <c r="B3" s="727"/>
      <c r="C3" s="203" t="s">
        <v>2</v>
      </c>
      <c r="D3" s="203" t="s">
        <v>11</v>
      </c>
      <c r="E3" s="203" t="s">
        <v>12</v>
      </c>
      <c r="F3" s="203" t="s">
        <v>3</v>
      </c>
      <c r="G3" s="203" t="s">
        <v>211</v>
      </c>
      <c r="H3" s="204" t="s">
        <v>213</v>
      </c>
      <c r="J3" s="732" t="s">
        <v>1</v>
      </c>
      <c r="K3" s="733"/>
      <c r="L3" s="134" t="s">
        <v>350</v>
      </c>
      <c r="M3" s="134" t="s">
        <v>13</v>
      </c>
      <c r="N3" s="135" t="s">
        <v>14</v>
      </c>
    </row>
    <row r="4" spans="1:14" x14ac:dyDescent="0.25">
      <c r="A4" s="6">
        <v>44</v>
      </c>
      <c r="B4" s="1" t="s">
        <v>6</v>
      </c>
      <c r="C4" s="7">
        <v>1365.2</v>
      </c>
      <c r="D4" s="7">
        <v>1380.8</v>
      </c>
      <c r="E4" s="7"/>
      <c r="F4" s="7">
        <v>1413.3</v>
      </c>
      <c r="G4" s="205">
        <v>1425.6</v>
      </c>
      <c r="H4" s="207">
        <f>(G4-C4)/C4*100</f>
        <v>4.4242601816583553</v>
      </c>
      <c r="J4" s="136">
        <v>44</v>
      </c>
      <c r="K4" s="137" t="s">
        <v>6</v>
      </c>
      <c r="L4" s="201">
        <v>8606</v>
      </c>
      <c r="M4" s="201">
        <v>1425592</v>
      </c>
      <c r="N4" s="397">
        <f>(L4/M4)*100</f>
        <v>0.60367903299120651</v>
      </c>
    </row>
    <row r="5" spans="1:14" x14ac:dyDescent="0.25">
      <c r="A5" s="6">
        <v>49</v>
      </c>
      <c r="B5" s="1" t="s">
        <v>7</v>
      </c>
      <c r="C5" s="7">
        <v>810.1</v>
      </c>
      <c r="D5" s="7">
        <v>810.9</v>
      </c>
      <c r="E5" s="7"/>
      <c r="F5" s="7">
        <v>820.6</v>
      </c>
      <c r="G5" s="205">
        <v>815.3</v>
      </c>
      <c r="H5" s="207">
        <f t="shared" ref="H5:H10" si="0">(G5-C5)/C5*100</f>
        <v>0.64189606221453299</v>
      </c>
      <c r="J5" s="136">
        <v>49</v>
      </c>
      <c r="K5" s="137" t="s">
        <v>7</v>
      </c>
      <c r="L5" s="201">
        <v>6953</v>
      </c>
      <c r="M5" s="201">
        <v>815325</v>
      </c>
      <c r="N5" s="397">
        <f t="shared" ref="N5:N9" si="1">(L5/M5)*100</f>
        <v>0.85278876521632485</v>
      </c>
    </row>
    <row r="6" spans="1:14" x14ac:dyDescent="0.25">
      <c r="A6" s="6">
        <v>53</v>
      </c>
      <c r="B6" s="1" t="s">
        <v>8</v>
      </c>
      <c r="C6" s="7">
        <v>307.89999999999998</v>
      </c>
      <c r="D6" s="7">
        <v>307.7</v>
      </c>
      <c r="E6" s="7"/>
      <c r="F6" s="7">
        <v>306.3</v>
      </c>
      <c r="G6" s="205">
        <v>305</v>
      </c>
      <c r="H6" s="207">
        <f t="shared" si="0"/>
        <v>-0.94186424163688787</v>
      </c>
      <c r="J6" s="136">
        <v>53</v>
      </c>
      <c r="K6" s="137" t="s">
        <v>8</v>
      </c>
      <c r="L6" s="201">
        <v>3037</v>
      </c>
      <c r="M6" s="201">
        <v>305021</v>
      </c>
      <c r="N6" s="397">
        <f t="shared" si="1"/>
        <v>0.99566915064864381</v>
      </c>
    </row>
    <row r="7" spans="1:14" x14ac:dyDescent="0.25">
      <c r="A7" s="6">
        <v>72</v>
      </c>
      <c r="B7" s="1" t="s">
        <v>9</v>
      </c>
      <c r="C7" s="7">
        <v>568.4</v>
      </c>
      <c r="D7" s="7">
        <v>567.5</v>
      </c>
      <c r="E7" s="7"/>
      <c r="F7" s="7">
        <v>566.9</v>
      </c>
      <c r="G7" s="205">
        <v>561.6</v>
      </c>
      <c r="H7" s="207">
        <f t="shared" si="0"/>
        <v>-1.1963406052075922</v>
      </c>
      <c r="J7" s="136">
        <v>72</v>
      </c>
      <c r="K7" s="137" t="s">
        <v>9</v>
      </c>
      <c r="L7" s="201">
        <v>5425</v>
      </c>
      <c r="M7" s="201">
        <v>561583</v>
      </c>
      <c r="N7" s="397">
        <f t="shared" si="1"/>
        <v>0.96601927052635139</v>
      </c>
    </row>
    <row r="8" spans="1:14" x14ac:dyDescent="0.25">
      <c r="A8" s="6">
        <v>85</v>
      </c>
      <c r="B8" s="1" t="s">
        <v>10</v>
      </c>
      <c r="C8" s="7">
        <v>666.7</v>
      </c>
      <c r="D8" s="7">
        <v>670.6</v>
      </c>
      <c r="E8" s="7"/>
      <c r="F8" s="7">
        <v>680.1</v>
      </c>
      <c r="G8" s="205">
        <v>679</v>
      </c>
      <c r="H8" s="207">
        <f t="shared" si="0"/>
        <v>1.8449077546122623</v>
      </c>
      <c r="J8" s="136">
        <v>85</v>
      </c>
      <c r="K8" s="137" t="s">
        <v>10</v>
      </c>
      <c r="L8" s="201">
        <v>4945</v>
      </c>
      <c r="M8" s="201">
        <v>679024</v>
      </c>
      <c r="N8" s="397">
        <f t="shared" si="1"/>
        <v>0.72825113692594079</v>
      </c>
    </row>
    <row r="9" spans="1:14" x14ac:dyDescent="0.25">
      <c r="A9" s="728" t="s">
        <v>4</v>
      </c>
      <c r="B9" s="729"/>
      <c r="C9" s="7">
        <v>3718.5</v>
      </c>
      <c r="D9" s="7">
        <v>3737.6</v>
      </c>
      <c r="E9" s="7"/>
      <c r="F9" s="7">
        <v>3787.4</v>
      </c>
      <c r="G9" s="205">
        <f>SUM(G4:G8)</f>
        <v>3786.4999999999995</v>
      </c>
      <c r="H9" s="207">
        <f t="shared" si="0"/>
        <v>1.8286943660077868</v>
      </c>
      <c r="J9" s="734" t="s">
        <v>4</v>
      </c>
      <c r="K9" s="735"/>
      <c r="L9" s="201">
        <f>SUM(L4:L8)</f>
        <v>28966</v>
      </c>
      <c r="M9" s="201">
        <f>SUM(M4:M8)</f>
        <v>3786545</v>
      </c>
      <c r="N9" s="397">
        <f t="shared" si="1"/>
        <v>0.76497176185678506</v>
      </c>
    </row>
    <row r="10" spans="1:14" ht="15.75" thickBot="1" x14ac:dyDescent="0.3">
      <c r="A10" s="730" t="s">
        <v>5</v>
      </c>
      <c r="B10" s="731"/>
      <c r="C10" s="8">
        <v>64300.800000000003</v>
      </c>
      <c r="D10" s="8">
        <v>64468.800000000003</v>
      </c>
      <c r="E10" s="8"/>
      <c r="F10" s="8">
        <v>65018.1</v>
      </c>
      <c r="G10" s="206">
        <v>64812</v>
      </c>
      <c r="H10" s="208">
        <f t="shared" si="0"/>
        <v>0.79501343684681547</v>
      </c>
      <c r="J10" s="736" t="s">
        <v>5</v>
      </c>
      <c r="K10" s="737"/>
      <c r="L10" s="202"/>
      <c r="M10" s="202">
        <v>64812052</v>
      </c>
      <c r="N10" s="4"/>
    </row>
    <row r="11" spans="1:14" x14ac:dyDescent="0.25">
      <c r="J11" t="s">
        <v>208</v>
      </c>
    </row>
    <row r="12" spans="1:14" x14ac:dyDescent="0.25">
      <c r="A12" t="s">
        <v>212</v>
      </c>
    </row>
  </sheetData>
  <mergeCells count="6">
    <mergeCell ref="A3:B3"/>
    <mergeCell ref="A9:B9"/>
    <mergeCell ref="A10:B10"/>
    <mergeCell ref="J3:K3"/>
    <mergeCell ref="J9:K9"/>
    <mergeCell ref="J10:K10"/>
  </mergeCells>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4"/>
  <sheetViews>
    <sheetView workbookViewId="0">
      <selection activeCell="H30" sqref="H30"/>
    </sheetView>
  </sheetViews>
  <sheetFormatPr baseColWidth="10" defaultRowHeight="15" x14ac:dyDescent="0.25"/>
  <cols>
    <col min="1" max="1" width="18" customWidth="1"/>
    <col min="2" max="6" width="15.28515625" customWidth="1"/>
    <col min="7" max="7" width="11.28515625" customWidth="1"/>
    <col min="8" max="8" width="12.42578125" customWidth="1"/>
    <col min="9" max="9" width="12" customWidth="1"/>
    <col min="10" max="10" width="8.42578125" customWidth="1"/>
  </cols>
  <sheetData>
    <row r="1" spans="1:9" x14ac:dyDescent="0.25">
      <c r="A1" t="s">
        <v>99</v>
      </c>
    </row>
    <row r="2" spans="1:9" ht="15.75" thickBot="1" x14ac:dyDescent="0.3">
      <c r="A2" s="198" t="s">
        <v>207</v>
      </c>
    </row>
    <row r="3" spans="1:9" ht="28.5" customHeight="1" x14ac:dyDescent="0.25">
      <c r="A3" s="868" t="s">
        <v>1</v>
      </c>
      <c r="B3" s="878" t="s">
        <v>88</v>
      </c>
      <c r="C3" s="878"/>
      <c r="D3" s="879" t="s">
        <v>100</v>
      </c>
      <c r="E3" s="879"/>
      <c r="F3" s="875" t="s">
        <v>101</v>
      </c>
      <c r="G3" s="875"/>
      <c r="H3" s="875"/>
      <c r="I3" s="876"/>
    </row>
    <row r="4" spans="1:9" ht="21" customHeight="1" x14ac:dyDescent="0.25">
      <c r="A4" s="869"/>
      <c r="B4" s="881">
        <v>42005</v>
      </c>
      <c r="C4" s="881">
        <v>43831</v>
      </c>
      <c r="D4" s="882">
        <v>42005</v>
      </c>
      <c r="E4" s="882">
        <v>43831</v>
      </c>
      <c r="F4" s="863">
        <v>42005</v>
      </c>
      <c r="G4" s="863">
        <v>43831</v>
      </c>
      <c r="H4" s="863"/>
      <c r="I4" s="877"/>
    </row>
    <row r="5" spans="1:9" ht="20.25" customHeight="1" x14ac:dyDescent="0.25">
      <c r="A5" s="869"/>
      <c r="B5" s="881"/>
      <c r="C5" s="881"/>
      <c r="D5" s="882"/>
      <c r="E5" s="882"/>
      <c r="F5" s="863"/>
      <c r="G5" s="880" t="s">
        <v>67</v>
      </c>
      <c r="H5" s="863" t="s">
        <v>103</v>
      </c>
      <c r="I5" s="877"/>
    </row>
    <row r="6" spans="1:9" ht="27.75" customHeight="1" x14ac:dyDescent="0.25">
      <c r="A6" s="869"/>
      <c r="B6" s="881"/>
      <c r="C6" s="881"/>
      <c r="D6" s="882"/>
      <c r="E6" s="882"/>
      <c r="F6" s="863"/>
      <c r="G6" s="880"/>
      <c r="H6" s="94" t="s">
        <v>102</v>
      </c>
      <c r="I6" s="95" t="s">
        <v>68</v>
      </c>
    </row>
    <row r="7" spans="1:9" ht="24" customHeight="1" x14ac:dyDescent="0.25">
      <c r="A7" s="90" t="s">
        <v>6</v>
      </c>
      <c r="B7" s="138">
        <v>33</v>
      </c>
      <c r="C7" s="138">
        <v>45</v>
      </c>
      <c r="D7" s="92">
        <v>11</v>
      </c>
      <c r="E7" s="92">
        <v>13</v>
      </c>
      <c r="F7" s="96">
        <v>4</v>
      </c>
      <c r="G7" s="96">
        <v>4</v>
      </c>
      <c r="H7" s="96">
        <v>115</v>
      </c>
      <c r="I7" s="307">
        <v>101.12</v>
      </c>
    </row>
    <row r="8" spans="1:9" ht="24" customHeight="1" x14ac:dyDescent="0.25">
      <c r="A8" s="90" t="s">
        <v>7</v>
      </c>
      <c r="B8" s="138">
        <v>16</v>
      </c>
      <c r="C8" s="138">
        <v>27</v>
      </c>
      <c r="D8" s="92">
        <v>10</v>
      </c>
      <c r="E8" s="92">
        <v>13</v>
      </c>
      <c r="F8" s="96">
        <v>3</v>
      </c>
      <c r="G8" s="96">
        <v>3</v>
      </c>
      <c r="H8" s="96">
        <v>104</v>
      </c>
      <c r="I8" s="307">
        <v>95.19</v>
      </c>
    </row>
    <row r="9" spans="1:9" ht="24" customHeight="1" x14ac:dyDescent="0.25">
      <c r="A9" s="90" t="s">
        <v>8</v>
      </c>
      <c r="B9" s="138">
        <v>1</v>
      </c>
      <c r="C9" s="138">
        <v>4</v>
      </c>
      <c r="D9" s="92">
        <v>3</v>
      </c>
      <c r="E9" s="92">
        <v>4</v>
      </c>
      <c r="F9" s="96">
        <v>2</v>
      </c>
      <c r="G9" s="96">
        <v>2</v>
      </c>
      <c r="H9" s="96">
        <v>52</v>
      </c>
      <c r="I9" s="307">
        <v>45.5</v>
      </c>
    </row>
    <row r="10" spans="1:9" ht="24" customHeight="1" x14ac:dyDescent="0.25">
      <c r="A10" s="90" t="s">
        <v>9</v>
      </c>
      <c r="B10" s="138">
        <v>24</v>
      </c>
      <c r="C10" s="138">
        <v>24</v>
      </c>
      <c r="D10" s="92">
        <v>7</v>
      </c>
      <c r="E10" s="92">
        <v>8</v>
      </c>
      <c r="F10" s="96">
        <v>2</v>
      </c>
      <c r="G10" s="96">
        <v>2</v>
      </c>
      <c r="H10" s="96">
        <v>68</v>
      </c>
      <c r="I10" s="307">
        <v>63.6</v>
      </c>
    </row>
    <row r="11" spans="1:9" ht="24" customHeight="1" x14ac:dyDescent="0.25">
      <c r="A11" s="90" t="s">
        <v>10</v>
      </c>
      <c r="B11" s="138">
        <v>7</v>
      </c>
      <c r="C11" s="138">
        <v>12</v>
      </c>
      <c r="D11" s="92">
        <v>10</v>
      </c>
      <c r="E11" s="92">
        <v>7</v>
      </c>
      <c r="F11" s="96">
        <v>4</v>
      </c>
      <c r="G11" s="96">
        <v>4</v>
      </c>
      <c r="H11" s="96">
        <v>82</v>
      </c>
      <c r="I11" s="307">
        <v>69.14</v>
      </c>
    </row>
    <row r="12" spans="1:9" ht="24" customHeight="1" thickBot="1" x14ac:dyDescent="0.3">
      <c r="A12" s="91" t="s">
        <v>36</v>
      </c>
      <c r="B12" s="139">
        <f t="shared" ref="B12:I12" si="0">SUM(B7:B11)</f>
        <v>81</v>
      </c>
      <c r="C12" s="139">
        <f t="shared" si="0"/>
        <v>112</v>
      </c>
      <c r="D12" s="93">
        <f t="shared" si="0"/>
        <v>41</v>
      </c>
      <c r="E12" s="93">
        <f t="shared" si="0"/>
        <v>45</v>
      </c>
      <c r="F12" s="97">
        <f t="shared" si="0"/>
        <v>15</v>
      </c>
      <c r="G12" s="97">
        <f t="shared" si="0"/>
        <v>15</v>
      </c>
      <c r="H12" s="97">
        <f t="shared" si="0"/>
        <v>421</v>
      </c>
      <c r="I12" s="308">
        <f t="shared" si="0"/>
        <v>374.55</v>
      </c>
    </row>
    <row r="14" spans="1:9" ht="10.5" customHeight="1" x14ac:dyDescent="0.25">
      <c r="A14" s="872" t="s">
        <v>125</v>
      </c>
      <c r="B14" s="872"/>
      <c r="C14" s="872"/>
      <c r="D14" s="872"/>
      <c r="E14" s="872"/>
      <c r="F14" s="872"/>
      <c r="G14" s="872"/>
      <c r="H14" s="872"/>
      <c r="I14" s="872"/>
    </row>
    <row r="15" spans="1:9" ht="13.5" customHeight="1" thickBot="1" x14ac:dyDescent="0.3">
      <c r="A15" s="872"/>
      <c r="B15" s="872"/>
      <c r="C15" s="872"/>
      <c r="D15" s="872"/>
      <c r="E15" s="872"/>
      <c r="F15" s="872"/>
      <c r="G15" s="872"/>
      <c r="H15" s="872"/>
      <c r="I15" s="872"/>
    </row>
    <row r="16" spans="1:9" ht="32.25" customHeight="1" x14ac:dyDescent="0.25">
      <c r="A16" s="845" t="s">
        <v>1</v>
      </c>
      <c r="B16" s="847">
        <v>42369</v>
      </c>
      <c r="C16" s="847">
        <v>42735</v>
      </c>
      <c r="D16" s="847">
        <v>43100</v>
      </c>
      <c r="E16" s="847">
        <v>43465</v>
      </c>
      <c r="F16" s="837">
        <v>43830</v>
      </c>
      <c r="G16" s="873" t="s">
        <v>122</v>
      </c>
      <c r="H16" s="874"/>
      <c r="I16" s="102"/>
    </row>
    <row r="17" spans="1:9" ht="33.75" customHeight="1" x14ac:dyDescent="0.25">
      <c r="A17" s="846"/>
      <c r="B17" s="848"/>
      <c r="C17" s="848"/>
      <c r="D17" s="848"/>
      <c r="E17" s="848"/>
      <c r="F17" s="838"/>
      <c r="G17" s="140" t="s">
        <v>123</v>
      </c>
      <c r="H17" s="141" t="s">
        <v>28</v>
      </c>
      <c r="I17" s="102"/>
    </row>
    <row r="18" spans="1:9" ht="23.25" customHeight="1" x14ac:dyDescent="0.25">
      <c r="A18" s="142" t="s">
        <v>6</v>
      </c>
      <c r="B18" s="388">
        <v>7820</v>
      </c>
      <c r="C18" s="388">
        <v>8042</v>
      </c>
      <c r="D18" s="388">
        <v>8270</v>
      </c>
      <c r="E18" s="388">
        <v>8357</v>
      </c>
      <c r="F18" s="111">
        <v>8606</v>
      </c>
      <c r="G18" s="106">
        <f>F18-B18</f>
        <v>786</v>
      </c>
      <c r="H18" s="411">
        <f>((F18-B18)/B18)*100</f>
        <v>10.051150895140665</v>
      </c>
      <c r="I18" s="103"/>
    </row>
    <row r="19" spans="1:9" ht="23.25" customHeight="1" x14ac:dyDescent="0.25">
      <c r="A19" s="142" t="s">
        <v>7</v>
      </c>
      <c r="B19" s="388">
        <v>6279</v>
      </c>
      <c r="C19" s="388">
        <v>6433</v>
      </c>
      <c r="D19" s="388">
        <v>6659</v>
      </c>
      <c r="E19" s="388">
        <v>6840</v>
      </c>
      <c r="F19" s="111">
        <v>6953</v>
      </c>
      <c r="G19" s="106">
        <f t="shared" ref="G19:G23" si="1">F19-B19</f>
        <v>674</v>
      </c>
      <c r="H19" s="411">
        <f t="shared" ref="H19:H23" si="2">((F19-B19)/B19)*100</f>
        <v>10.734193342888995</v>
      </c>
      <c r="I19" s="103"/>
    </row>
    <row r="20" spans="1:9" ht="23.25" customHeight="1" x14ac:dyDescent="0.25">
      <c r="A20" s="142" t="s">
        <v>8</v>
      </c>
      <c r="B20" s="388">
        <v>2758</v>
      </c>
      <c r="C20" s="388">
        <v>2799</v>
      </c>
      <c r="D20" s="388">
        <v>2904</v>
      </c>
      <c r="E20" s="388">
        <v>3017</v>
      </c>
      <c r="F20" s="111">
        <v>3037</v>
      </c>
      <c r="G20" s="106">
        <f t="shared" si="1"/>
        <v>279</v>
      </c>
      <c r="H20" s="411">
        <f t="shared" si="2"/>
        <v>10.116026105873821</v>
      </c>
      <c r="I20" s="103"/>
    </row>
    <row r="21" spans="1:9" ht="23.25" customHeight="1" x14ac:dyDescent="0.25">
      <c r="A21" s="142" t="s">
        <v>9</v>
      </c>
      <c r="B21" s="388">
        <v>5045</v>
      </c>
      <c r="C21" s="388">
        <v>5218</v>
      </c>
      <c r="D21" s="388">
        <v>5239</v>
      </c>
      <c r="E21" s="388">
        <v>5303</v>
      </c>
      <c r="F21" s="111">
        <v>5425</v>
      </c>
      <c r="G21" s="106">
        <f t="shared" si="1"/>
        <v>380</v>
      </c>
      <c r="H21" s="411">
        <f t="shared" si="2"/>
        <v>7.5322101090188305</v>
      </c>
      <c r="I21" s="103"/>
    </row>
    <row r="22" spans="1:9" ht="23.25" customHeight="1" x14ac:dyDescent="0.25">
      <c r="A22" s="142" t="s">
        <v>10</v>
      </c>
      <c r="B22" s="388">
        <v>4388</v>
      </c>
      <c r="C22" s="388">
        <v>4573</v>
      </c>
      <c r="D22" s="388">
        <v>4706</v>
      </c>
      <c r="E22" s="388">
        <v>4823</v>
      </c>
      <c r="F22" s="111">
        <v>4945</v>
      </c>
      <c r="G22" s="106">
        <f t="shared" si="1"/>
        <v>557</v>
      </c>
      <c r="H22" s="411">
        <f t="shared" si="2"/>
        <v>12.693710118505013</v>
      </c>
      <c r="I22" s="103"/>
    </row>
    <row r="23" spans="1:9" ht="23.25" customHeight="1" thickBot="1" x14ac:dyDescent="0.3">
      <c r="A23" s="143" t="s">
        <v>36</v>
      </c>
      <c r="B23" s="108">
        <f t="shared" ref="B23:F23" si="3">SUM(B18:B22)</f>
        <v>26290</v>
      </c>
      <c r="C23" s="108">
        <f t="shared" si="3"/>
        <v>27065</v>
      </c>
      <c r="D23" s="108">
        <f t="shared" si="3"/>
        <v>27778</v>
      </c>
      <c r="E23" s="108">
        <f t="shared" si="3"/>
        <v>28340</v>
      </c>
      <c r="F23" s="395">
        <f t="shared" si="3"/>
        <v>28966</v>
      </c>
      <c r="G23" s="412">
        <f t="shared" si="1"/>
        <v>2676</v>
      </c>
      <c r="H23" s="413">
        <f t="shared" si="2"/>
        <v>10.178775199695702</v>
      </c>
      <c r="I23" s="103"/>
    </row>
    <row r="25" spans="1:9" x14ac:dyDescent="0.25">
      <c r="A25" s="57" t="s">
        <v>124</v>
      </c>
    </row>
    <row r="27" spans="1:9" x14ac:dyDescent="0.25">
      <c r="A27" t="s">
        <v>354</v>
      </c>
    </row>
    <row r="28" spans="1:9" ht="15.75" thickBot="1" x14ac:dyDescent="0.3"/>
    <row r="29" spans="1:9" ht="81" customHeight="1" x14ac:dyDescent="0.25">
      <c r="A29" s="868" t="s">
        <v>1</v>
      </c>
      <c r="B29" s="870" t="s">
        <v>53</v>
      </c>
      <c r="C29" s="870" t="s">
        <v>56</v>
      </c>
      <c r="D29" s="870" t="s">
        <v>20</v>
      </c>
      <c r="E29" s="864" t="s">
        <v>292</v>
      </c>
    </row>
    <row r="30" spans="1:9" x14ac:dyDescent="0.25">
      <c r="A30" s="869"/>
      <c r="B30" s="871"/>
      <c r="C30" s="871"/>
      <c r="D30" s="871"/>
      <c r="E30" s="865"/>
    </row>
    <row r="31" spans="1:9" ht="24" customHeight="1" x14ac:dyDescent="0.25">
      <c r="A31" s="17" t="s">
        <v>6</v>
      </c>
      <c r="B31" s="37">
        <v>5233</v>
      </c>
      <c r="C31" s="37">
        <v>2763</v>
      </c>
      <c r="D31" s="37">
        <f t="shared" ref="D31:D36" si="4">B31+C31</f>
        <v>7996</v>
      </c>
      <c r="E31" s="289">
        <v>164</v>
      </c>
    </row>
    <row r="32" spans="1:9" ht="24" customHeight="1" x14ac:dyDescent="0.25">
      <c r="A32" s="17" t="s">
        <v>7</v>
      </c>
      <c r="B32" s="37">
        <v>4433</v>
      </c>
      <c r="C32" s="37">
        <v>2090</v>
      </c>
      <c r="D32" s="37">
        <f t="shared" si="4"/>
        <v>6523</v>
      </c>
      <c r="E32" s="289">
        <v>157</v>
      </c>
    </row>
    <row r="33" spans="1:10" ht="24" customHeight="1" x14ac:dyDescent="0.25">
      <c r="A33" s="17" t="s">
        <v>8</v>
      </c>
      <c r="B33" s="37">
        <v>1872</v>
      </c>
      <c r="C33" s="37">
        <v>1063</v>
      </c>
      <c r="D33" s="37">
        <f t="shared" si="4"/>
        <v>2935</v>
      </c>
      <c r="E33" s="289">
        <v>25</v>
      </c>
    </row>
    <row r="34" spans="1:10" ht="24" customHeight="1" x14ac:dyDescent="0.25">
      <c r="A34" s="17" t="s">
        <v>9</v>
      </c>
      <c r="B34" s="37">
        <v>3209</v>
      </c>
      <c r="C34" s="37">
        <v>2074</v>
      </c>
      <c r="D34" s="37">
        <f t="shared" si="4"/>
        <v>5283</v>
      </c>
      <c r="E34" s="289">
        <v>29</v>
      </c>
    </row>
    <row r="35" spans="1:10" ht="24" customHeight="1" x14ac:dyDescent="0.25">
      <c r="A35" s="17" t="s">
        <v>10</v>
      </c>
      <c r="B35" s="37">
        <v>2857</v>
      </c>
      <c r="C35" s="37">
        <v>1869</v>
      </c>
      <c r="D35" s="37">
        <f t="shared" si="4"/>
        <v>4726</v>
      </c>
      <c r="E35" s="289">
        <v>86</v>
      </c>
    </row>
    <row r="36" spans="1:10" ht="26.25" customHeight="1" thickBot="1" x14ac:dyDescent="0.3">
      <c r="A36" s="104" t="s">
        <v>36</v>
      </c>
      <c r="B36" s="108">
        <f>SUM(B31:B35)</f>
        <v>17604</v>
      </c>
      <c r="C36" s="108">
        <f>SUM(C31:C35)</f>
        <v>9859</v>
      </c>
      <c r="D36" s="294">
        <f t="shared" si="4"/>
        <v>27463</v>
      </c>
      <c r="E36" s="309">
        <f>SUM(E31:E35)</f>
        <v>461</v>
      </c>
    </row>
    <row r="37" spans="1:10" ht="24.75" customHeight="1" thickBot="1" x14ac:dyDescent="0.3">
      <c r="A37" s="197" t="s">
        <v>299</v>
      </c>
      <c r="D37" s="866">
        <f>D36+E36</f>
        <v>27924</v>
      </c>
      <c r="E37" s="867"/>
    </row>
    <row r="39" spans="1:10" hidden="1" x14ac:dyDescent="0.25">
      <c r="A39" s="57" t="s">
        <v>180</v>
      </c>
    </row>
    <row r="41" spans="1:10" ht="15" hidden="1" customHeight="1" x14ac:dyDescent="0.25">
      <c r="A41" s="845" t="s">
        <v>1</v>
      </c>
      <c r="B41" s="847">
        <v>42369</v>
      </c>
      <c r="C41" s="847">
        <v>42735</v>
      </c>
      <c r="D41" s="847">
        <v>43100</v>
      </c>
      <c r="E41" s="847">
        <v>43465</v>
      </c>
      <c r="F41" s="837">
        <v>43830</v>
      </c>
      <c r="G41" s="859" t="s">
        <v>355</v>
      </c>
      <c r="H41" s="860"/>
      <c r="I41" s="853" t="s">
        <v>356</v>
      </c>
      <c r="J41" s="854"/>
    </row>
    <row r="42" spans="1:10" ht="43.5" hidden="1" customHeight="1" x14ac:dyDescent="0.25">
      <c r="A42" s="846"/>
      <c r="B42" s="848"/>
      <c r="C42" s="848"/>
      <c r="D42" s="848"/>
      <c r="E42" s="848"/>
      <c r="F42" s="838"/>
      <c r="G42" s="861"/>
      <c r="H42" s="862"/>
      <c r="I42" s="855"/>
      <c r="J42" s="856"/>
    </row>
    <row r="43" spans="1:10" ht="23.25" hidden="1" customHeight="1" x14ac:dyDescent="0.25">
      <c r="A43" s="142" t="s">
        <v>67</v>
      </c>
      <c r="B43" s="388">
        <v>21136</v>
      </c>
      <c r="C43" s="388">
        <v>21506</v>
      </c>
      <c r="D43" s="388">
        <v>21881</v>
      </c>
      <c r="E43" s="388">
        <v>22105</v>
      </c>
      <c r="F43" s="111">
        <v>22394</v>
      </c>
      <c r="G43" s="849">
        <f>(F43-B43)/B43</f>
        <v>5.9519303557910672E-2</v>
      </c>
      <c r="H43" s="850"/>
      <c r="I43" s="843">
        <v>0.86747877445551902</v>
      </c>
      <c r="J43" s="844"/>
    </row>
    <row r="44" spans="1:10" ht="23.25" hidden="1" customHeight="1" x14ac:dyDescent="0.25">
      <c r="A44" s="142" t="s">
        <v>181</v>
      </c>
      <c r="B44" s="388">
        <v>3282</v>
      </c>
      <c r="C44" s="388">
        <v>3759</v>
      </c>
      <c r="D44" s="388">
        <v>4154</v>
      </c>
      <c r="E44" s="388">
        <v>4506</v>
      </c>
      <c r="F44" s="111">
        <v>4887</v>
      </c>
      <c r="G44" s="849">
        <f>(F44-B44)/B44</f>
        <v>0.4890310786106033</v>
      </c>
      <c r="H44" s="850"/>
      <c r="I44" s="843">
        <v>122.8744939271255</v>
      </c>
      <c r="J44" s="844"/>
    </row>
    <row r="45" spans="1:10" ht="23.25" hidden="1" customHeight="1" x14ac:dyDescent="0.25">
      <c r="A45" s="142" t="s">
        <v>182</v>
      </c>
      <c r="B45" s="388">
        <v>1872</v>
      </c>
      <c r="C45" s="388">
        <v>1800</v>
      </c>
      <c r="D45" s="388">
        <v>1743</v>
      </c>
      <c r="E45" s="388">
        <v>1729</v>
      </c>
      <c r="F45" s="111">
        <v>1685</v>
      </c>
      <c r="G45" s="849">
        <f>(F45-B45)/B45</f>
        <v>-9.9893162393162399E-2</v>
      </c>
      <c r="H45" s="850"/>
      <c r="I45" s="843">
        <v>5.4495912806539506</v>
      </c>
      <c r="J45" s="844"/>
    </row>
    <row r="46" spans="1:10" ht="23.25" hidden="1" customHeight="1" thickBot="1" x14ac:dyDescent="0.3">
      <c r="A46" s="143" t="s">
        <v>160</v>
      </c>
      <c r="B46" s="108">
        <f>SUM(B43:B45)</f>
        <v>26290</v>
      </c>
      <c r="C46" s="108">
        <f>SUM(C43:C45)</f>
        <v>27065</v>
      </c>
      <c r="D46" s="108">
        <f>SUM(D43:D45)</f>
        <v>27778</v>
      </c>
      <c r="E46" s="108">
        <f>SUM(E43:E45)</f>
        <v>28340</v>
      </c>
      <c r="F46" s="395">
        <f>SUM(F43:F45)</f>
        <v>28966</v>
      </c>
      <c r="G46" s="851">
        <f>(F46-B46)/B46</f>
        <v>0.10178775199695701</v>
      </c>
      <c r="H46" s="852"/>
      <c r="I46" s="857">
        <v>10.734193342888995</v>
      </c>
      <c r="J46" s="858"/>
    </row>
    <row r="48" spans="1:10" ht="15.75" hidden="1" thickBot="1" x14ac:dyDescent="0.3">
      <c r="A48" s="152" t="s">
        <v>184</v>
      </c>
    </row>
    <row r="49" spans="1:8" hidden="1" x14ac:dyDescent="0.25">
      <c r="A49" s="845" t="s">
        <v>1</v>
      </c>
      <c r="B49" s="847">
        <v>42369</v>
      </c>
      <c r="C49" s="847">
        <v>42735</v>
      </c>
      <c r="D49" s="847">
        <v>43100</v>
      </c>
      <c r="E49" s="847">
        <v>43465</v>
      </c>
      <c r="F49" s="837">
        <v>43830</v>
      </c>
      <c r="G49" s="839" t="s">
        <v>183</v>
      </c>
      <c r="H49" s="840"/>
    </row>
    <row r="50" spans="1:8" hidden="1" x14ac:dyDescent="0.25">
      <c r="A50" s="846"/>
      <c r="B50" s="848"/>
      <c r="C50" s="848"/>
      <c r="D50" s="848"/>
      <c r="E50" s="848"/>
      <c r="F50" s="838"/>
      <c r="G50" s="841"/>
      <c r="H50" s="842"/>
    </row>
    <row r="51" spans="1:8" hidden="1" x14ac:dyDescent="0.25">
      <c r="A51" s="142" t="s">
        <v>67</v>
      </c>
      <c r="B51" s="388">
        <v>5418</v>
      </c>
      <c r="C51" s="388">
        <v>5392</v>
      </c>
      <c r="D51" s="388">
        <v>5406</v>
      </c>
      <c r="E51" s="388">
        <v>5502</v>
      </c>
      <c r="F51" s="111">
        <v>5465</v>
      </c>
      <c r="G51" s="843">
        <f>((F51-B51)/B51)*100</f>
        <v>0.86747877445551869</v>
      </c>
      <c r="H51" s="844"/>
    </row>
    <row r="52" spans="1:8" hidden="1" x14ac:dyDescent="0.25">
      <c r="A52" s="142" t="s">
        <v>181</v>
      </c>
      <c r="B52" s="388">
        <v>494</v>
      </c>
      <c r="C52" s="388">
        <v>680</v>
      </c>
      <c r="D52" s="388">
        <v>871</v>
      </c>
      <c r="E52" s="388">
        <v>965</v>
      </c>
      <c r="F52" s="111">
        <v>1101</v>
      </c>
      <c r="G52" s="843">
        <f t="shared" ref="G52:G54" si="5">((F52-B52)/B52)*100</f>
        <v>122.8744939271255</v>
      </c>
      <c r="H52" s="844"/>
    </row>
    <row r="53" spans="1:8" hidden="1" x14ac:dyDescent="0.25">
      <c r="A53" s="142" t="s">
        <v>182</v>
      </c>
      <c r="B53" s="388">
        <v>367</v>
      </c>
      <c r="C53" s="388">
        <v>361</v>
      </c>
      <c r="D53" s="388">
        <v>382</v>
      </c>
      <c r="E53" s="388">
        <v>373</v>
      </c>
      <c r="F53" s="111">
        <v>387</v>
      </c>
      <c r="G53" s="843">
        <f t="shared" si="5"/>
        <v>5.4495912806539506</v>
      </c>
      <c r="H53" s="844"/>
    </row>
    <row r="54" spans="1:8" ht="15.75" hidden="1" thickBot="1" x14ac:dyDescent="0.3">
      <c r="A54" s="143" t="s">
        <v>160</v>
      </c>
      <c r="B54" s="108">
        <f>SUM(B51:B53)</f>
        <v>6279</v>
      </c>
      <c r="C54" s="108">
        <f>SUM(C51:C53)</f>
        <v>6433</v>
      </c>
      <c r="D54" s="108">
        <f>SUM(D51:D53)</f>
        <v>6659</v>
      </c>
      <c r="E54" s="108">
        <f>SUM(E51:E53)</f>
        <v>6840</v>
      </c>
      <c r="F54" s="294">
        <f>SUM(F51:F53)</f>
        <v>6953</v>
      </c>
      <c r="G54" s="835">
        <f t="shared" si="5"/>
        <v>10.734193342888995</v>
      </c>
      <c r="H54" s="836"/>
    </row>
  </sheetData>
  <mergeCells count="53">
    <mergeCell ref="F16:F17"/>
    <mergeCell ref="F3:I3"/>
    <mergeCell ref="G4:I4"/>
    <mergeCell ref="B3:C3"/>
    <mergeCell ref="A16:A17"/>
    <mergeCell ref="B16:B17"/>
    <mergeCell ref="C16:C17"/>
    <mergeCell ref="D16:D17"/>
    <mergeCell ref="E16:E17"/>
    <mergeCell ref="D3:E3"/>
    <mergeCell ref="G5:G6"/>
    <mergeCell ref="H5:I5"/>
    <mergeCell ref="B4:B6"/>
    <mergeCell ref="C4:C6"/>
    <mergeCell ref="D4:D6"/>
    <mergeCell ref="E4:E6"/>
    <mergeCell ref="F41:F42"/>
    <mergeCell ref="F4:F6"/>
    <mergeCell ref="E29:E30"/>
    <mergeCell ref="D37:E37"/>
    <mergeCell ref="A41:A42"/>
    <mergeCell ref="B41:B42"/>
    <mergeCell ref="C41:C42"/>
    <mergeCell ref="D41:D42"/>
    <mergeCell ref="E41:E42"/>
    <mergeCell ref="A29:A30"/>
    <mergeCell ref="B29:B30"/>
    <mergeCell ref="C29:C30"/>
    <mergeCell ref="D29:D30"/>
    <mergeCell ref="A3:A6"/>
    <mergeCell ref="A14:I15"/>
    <mergeCell ref="G16:H16"/>
    <mergeCell ref="G45:H45"/>
    <mergeCell ref="G46:H46"/>
    <mergeCell ref="I41:J42"/>
    <mergeCell ref="I43:J43"/>
    <mergeCell ref="I44:J44"/>
    <mergeCell ref="I45:J45"/>
    <mergeCell ref="I46:J46"/>
    <mergeCell ref="G41:H42"/>
    <mergeCell ref="G43:H43"/>
    <mergeCell ref="G44:H44"/>
    <mergeCell ref="A49:A50"/>
    <mergeCell ref="B49:B50"/>
    <mergeCell ref="C49:C50"/>
    <mergeCell ref="D49:D50"/>
    <mergeCell ref="E49:E50"/>
    <mergeCell ref="G54:H54"/>
    <mergeCell ref="F49:F50"/>
    <mergeCell ref="G49:H50"/>
    <mergeCell ref="G51:H51"/>
    <mergeCell ref="G52:H52"/>
    <mergeCell ref="G53:H53"/>
  </mergeCells>
  <pageMargins left="0.7" right="0.7" top="0.75" bottom="0.75" header="0.3" footer="0.3"/>
  <pageSetup paperSize="9"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5"/>
  <sheetViews>
    <sheetView workbookViewId="0">
      <selection activeCell="F11" sqref="F11"/>
    </sheetView>
  </sheetViews>
  <sheetFormatPr baseColWidth="10" defaultRowHeight="15" x14ac:dyDescent="0.25"/>
  <cols>
    <col min="1" max="1" width="26.85546875" customWidth="1"/>
    <col min="2" max="7" width="13.140625" customWidth="1"/>
    <col min="8" max="8" width="17.140625" customWidth="1"/>
    <col min="9" max="9" width="15.42578125" customWidth="1"/>
  </cols>
  <sheetData>
    <row r="1" spans="1:7" x14ac:dyDescent="0.25">
      <c r="A1" t="s">
        <v>432</v>
      </c>
    </row>
    <row r="2" spans="1:7" ht="15.75" thickBot="1" x14ac:dyDescent="0.3"/>
    <row r="3" spans="1:7" ht="21.75" customHeight="1" x14ac:dyDescent="0.25">
      <c r="A3" s="764" t="s">
        <v>51</v>
      </c>
      <c r="B3" s="758" t="s">
        <v>52</v>
      </c>
      <c r="C3" s="759"/>
      <c r="D3" s="759"/>
      <c r="E3" s="759"/>
      <c r="F3" s="759"/>
      <c r="G3" s="760"/>
    </row>
    <row r="4" spans="1:7" ht="20.25" customHeight="1" x14ac:dyDescent="0.25">
      <c r="A4" s="765"/>
      <c r="B4" s="761" t="s">
        <v>53</v>
      </c>
      <c r="C4" s="762"/>
      <c r="D4" s="761" t="s">
        <v>56</v>
      </c>
      <c r="E4" s="762"/>
      <c r="F4" s="761" t="s">
        <v>20</v>
      </c>
      <c r="G4" s="763"/>
    </row>
    <row r="5" spans="1:7" ht="18.75" customHeight="1" x14ac:dyDescent="0.25">
      <c r="A5" s="766"/>
      <c r="B5" s="45" t="s">
        <v>54</v>
      </c>
      <c r="C5" s="45" t="s">
        <v>55</v>
      </c>
      <c r="D5" s="45" t="s">
        <v>54</v>
      </c>
      <c r="E5" s="45" t="s">
        <v>55</v>
      </c>
      <c r="F5" s="45" t="s">
        <v>54</v>
      </c>
      <c r="G5" s="53" t="s">
        <v>55</v>
      </c>
    </row>
    <row r="6" spans="1:7" ht="30" customHeight="1" x14ac:dyDescent="0.25">
      <c r="A6" s="512" t="s">
        <v>45</v>
      </c>
      <c r="B6" s="1"/>
      <c r="C6" s="47"/>
      <c r="D6" s="510"/>
      <c r="E6" s="510"/>
      <c r="F6" s="199"/>
      <c r="G6" s="280"/>
    </row>
    <row r="7" spans="1:7" ht="30" customHeight="1" x14ac:dyDescent="0.25">
      <c r="A7" s="512" t="s">
        <v>46</v>
      </c>
      <c r="B7" s="1"/>
      <c r="C7" s="510"/>
      <c r="D7" s="49"/>
      <c r="E7" s="510"/>
      <c r="F7" s="708"/>
      <c r="G7" s="280"/>
    </row>
    <row r="8" spans="1:7" ht="30" customHeight="1" x14ac:dyDescent="0.25">
      <c r="A8" s="512" t="s">
        <v>47</v>
      </c>
      <c r="B8" s="1"/>
      <c r="C8" s="50"/>
      <c r="D8" s="510"/>
      <c r="E8" s="510"/>
      <c r="F8" s="199"/>
      <c r="G8" s="280"/>
    </row>
    <row r="9" spans="1:7" ht="29.25" customHeight="1" x14ac:dyDescent="0.25">
      <c r="A9" s="51" t="s">
        <v>48</v>
      </c>
      <c r="B9" s="1"/>
      <c r="C9" s="510"/>
      <c r="D9" s="510"/>
      <c r="E9" s="510"/>
      <c r="F9" s="199"/>
      <c r="G9" s="280"/>
    </row>
    <row r="10" spans="1:7" ht="30" x14ac:dyDescent="0.25">
      <c r="A10" s="51" t="s">
        <v>288</v>
      </c>
      <c r="B10" s="1"/>
      <c r="C10" s="510"/>
      <c r="D10" s="510"/>
      <c r="E10" s="510"/>
      <c r="F10" s="199"/>
      <c r="G10" s="280"/>
    </row>
    <row r="11" spans="1:7" ht="30" x14ac:dyDescent="0.25">
      <c r="A11" s="51" t="s">
        <v>289</v>
      </c>
      <c r="B11" s="1"/>
      <c r="C11" s="510"/>
      <c r="D11" s="510"/>
      <c r="E11" s="510"/>
      <c r="F11" s="199"/>
      <c r="G11" s="280"/>
    </row>
    <row r="12" spans="1:7" ht="30.75" customHeight="1" x14ac:dyDescent="0.25">
      <c r="A12" s="512" t="s">
        <v>49</v>
      </c>
      <c r="B12" s="1"/>
      <c r="C12" s="510"/>
      <c r="D12" s="510"/>
      <c r="E12" s="510"/>
      <c r="F12" s="199"/>
      <c r="G12" s="280"/>
    </row>
    <row r="13" spans="1:7" ht="30.75" customHeight="1" x14ac:dyDescent="0.25">
      <c r="A13" s="512" t="s">
        <v>50</v>
      </c>
      <c r="B13" s="1"/>
      <c r="C13" s="510"/>
      <c r="D13" s="510"/>
      <c r="E13" s="510"/>
      <c r="F13" s="199"/>
      <c r="G13" s="280"/>
    </row>
    <row r="14" spans="1:7" ht="30.75" customHeight="1" thickBot="1" x14ac:dyDescent="0.3">
      <c r="A14" s="509" t="s">
        <v>20</v>
      </c>
      <c r="B14" s="3"/>
      <c r="C14" s="511"/>
      <c r="D14" s="511"/>
      <c r="E14" s="511"/>
      <c r="F14" s="279"/>
      <c r="G14" s="281"/>
    </row>
    <row r="16" spans="1:7" x14ac:dyDescent="0.25">
      <c r="A16" s="54" t="s">
        <v>59</v>
      </c>
    </row>
    <row r="17" spans="1:10" ht="15.75" thickBot="1" x14ac:dyDescent="0.3"/>
    <row r="18" spans="1:10" ht="52.5" customHeight="1" x14ac:dyDescent="0.25">
      <c r="A18" s="149" t="s">
        <v>1</v>
      </c>
      <c r="B18" s="146" t="s">
        <v>45</v>
      </c>
      <c r="C18" s="147" t="s">
        <v>46</v>
      </c>
      <c r="D18" s="147" t="s">
        <v>47</v>
      </c>
      <c r="E18" s="147" t="s">
        <v>288</v>
      </c>
      <c r="F18" s="147" t="s">
        <v>289</v>
      </c>
      <c r="G18" s="147" t="s">
        <v>174</v>
      </c>
      <c r="H18" s="147" t="s">
        <v>50</v>
      </c>
      <c r="I18" s="283" t="s">
        <v>290</v>
      </c>
      <c r="J18" s="148" t="s">
        <v>160</v>
      </c>
    </row>
    <row r="19" spans="1:10" ht="24.75" customHeight="1" x14ac:dyDescent="0.25">
      <c r="A19" s="150" t="s">
        <v>6</v>
      </c>
      <c r="B19" s="519">
        <v>2503</v>
      </c>
      <c r="C19" s="519">
        <v>146</v>
      </c>
      <c r="D19" s="519">
        <v>5055</v>
      </c>
      <c r="E19" s="519">
        <v>265</v>
      </c>
      <c r="F19" s="519">
        <v>4</v>
      </c>
      <c r="G19" s="519">
        <v>23</v>
      </c>
      <c r="H19" s="519">
        <v>143</v>
      </c>
      <c r="I19" s="285">
        <v>21</v>
      </c>
      <c r="J19" s="286">
        <f>B19+C19+D19+E19+F19+G19+H19+I19</f>
        <v>8160</v>
      </c>
    </row>
    <row r="20" spans="1:10" ht="24.75" customHeight="1" x14ac:dyDescent="0.25">
      <c r="A20" s="150" t="s">
        <v>7</v>
      </c>
      <c r="B20" s="519">
        <v>2165</v>
      </c>
      <c r="C20" s="519">
        <v>68</v>
      </c>
      <c r="D20" s="519">
        <v>3617</v>
      </c>
      <c r="E20" s="519">
        <v>627</v>
      </c>
      <c r="F20" s="519">
        <v>16</v>
      </c>
      <c r="G20" s="519">
        <v>30</v>
      </c>
      <c r="H20" s="519">
        <v>140</v>
      </c>
      <c r="I20" s="285">
        <v>17</v>
      </c>
      <c r="J20" s="286">
        <f>B20+C20+D20+E20+F20+G20+H20+I20</f>
        <v>6680</v>
      </c>
    </row>
    <row r="21" spans="1:10" ht="24.75" customHeight="1" x14ac:dyDescent="0.25">
      <c r="A21" s="150" t="s">
        <v>8</v>
      </c>
      <c r="B21" s="519">
        <v>989</v>
      </c>
      <c r="C21" s="519">
        <v>89</v>
      </c>
      <c r="D21" s="519">
        <v>1795</v>
      </c>
      <c r="E21" s="519">
        <v>45</v>
      </c>
      <c r="F21" s="519">
        <v>4</v>
      </c>
      <c r="G21" s="519">
        <v>13</v>
      </c>
      <c r="H21" s="519">
        <v>10</v>
      </c>
      <c r="I21" s="285">
        <v>15</v>
      </c>
      <c r="J21" s="286">
        <f>B21+C21+D21+E21+F21+G21+H21+I21</f>
        <v>2960</v>
      </c>
    </row>
    <row r="22" spans="1:10" ht="24.75" customHeight="1" x14ac:dyDescent="0.25">
      <c r="A22" s="150" t="s">
        <v>9</v>
      </c>
      <c r="B22" s="519">
        <v>2108</v>
      </c>
      <c r="C22" s="519">
        <v>68</v>
      </c>
      <c r="D22" s="519">
        <v>2932</v>
      </c>
      <c r="E22" s="519">
        <v>150</v>
      </c>
      <c r="F22" s="519">
        <v>4</v>
      </c>
      <c r="G22" s="519">
        <v>21</v>
      </c>
      <c r="H22" s="519">
        <v>20</v>
      </c>
      <c r="I22" s="285">
        <v>9</v>
      </c>
      <c r="J22" s="286">
        <f>B22+C22+D22+E22+F22+G22+H22+I22</f>
        <v>5312</v>
      </c>
    </row>
    <row r="23" spans="1:10" ht="24.75" customHeight="1" x14ac:dyDescent="0.25">
      <c r="A23" s="150" t="s">
        <v>10</v>
      </c>
      <c r="B23" s="519">
        <v>1541</v>
      </c>
      <c r="C23" s="519">
        <v>104</v>
      </c>
      <c r="D23" s="519">
        <v>2125</v>
      </c>
      <c r="E23" s="519">
        <v>928</v>
      </c>
      <c r="F23" s="519">
        <v>3</v>
      </c>
      <c r="G23" s="519">
        <v>25</v>
      </c>
      <c r="H23" s="519">
        <v>57</v>
      </c>
      <c r="I23" s="285">
        <v>29</v>
      </c>
      <c r="J23" s="286">
        <f>B23+C23+D23+E23+F23+G23+H23+I23</f>
        <v>4812</v>
      </c>
    </row>
    <row r="24" spans="1:10" ht="24.75" customHeight="1" x14ac:dyDescent="0.25">
      <c r="A24" s="150" t="s">
        <v>36</v>
      </c>
      <c r="B24" s="519">
        <f t="shared" ref="B24:J24" si="0">SUM(B19:B23)</f>
        <v>9306</v>
      </c>
      <c r="C24" s="519">
        <f t="shared" si="0"/>
        <v>475</v>
      </c>
      <c r="D24" s="519">
        <f t="shared" si="0"/>
        <v>15524</v>
      </c>
      <c r="E24" s="519">
        <f t="shared" si="0"/>
        <v>2015</v>
      </c>
      <c r="F24" s="519">
        <f t="shared" si="0"/>
        <v>31</v>
      </c>
      <c r="G24" s="519">
        <f t="shared" si="0"/>
        <v>112</v>
      </c>
      <c r="H24" s="519">
        <f t="shared" si="0"/>
        <v>370</v>
      </c>
      <c r="I24" s="285">
        <f t="shared" si="0"/>
        <v>91</v>
      </c>
      <c r="J24" s="287">
        <f t="shared" si="0"/>
        <v>27924</v>
      </c>
    </row>
    <row r="25" spans="1:10" ht="30.75" customHeight="1" thickBot="1" x14ac:dyDescent="0.3">
      <c r="A25" s="151" t="s">
        <v>5</v>
      </c>
      <c r="B25" s="282"/>
      <c r="C25" s="706"/>
      <c r="D25" s="706"/>
      <c r="E25" s="706"/>
      <c r="F25" s="706"/>
      <c r="G25" s="706"/>
      <c r="H25" s="278"/>
      <c r="I25" s="709"/>
      <c r="J25" s="36"/>
    </row>
    <row r="27" spans="1:10" x14ac:dyDescent="0.25">
      <c r="A27" s="57" t="s">
        <v>291</v>
      </c>
    </row>
    <row r="30" spans="1:10" x14ac:dyDescent="0.25">
      <c r="A30" t="s">
        <v>60</v>
      </c>
    </row>
    <row r="32" spans="1:10" ht="15" hidden="1" customHeight="1" x14ac:dyDescent="0.25">
      <c r="A32" s="771" t="s">
        <v>51</v>
      </c>
      <c r="B32" s="773">
        <v>2018</v>
      </c>
      <c r="C32" s="774"/>
      <c r="D32" s="774"/>
      <c r="E32" s="774"/>
      <c r="F32" s="777">
        <v>2019</v>
      </c>
      <c r="G32" s="774"/>
      <c r="H32" s="774"/>
      <c r="I32" s="778"/>
    </row>
    <row r="33" spans="1:9" ht="15" hidden="1" customHeight="1" x14ac:dyDescent="0.25">
      <c r="A33" s="772"/>
      <c r="B33" s="775"/>
      <c r="C33" s="776"/>
      <c r="D33" s="776"/>
      <c r="E33" s="776"/>
      <c r="F33" s="779"/>
      <c r="G33" s="776"/>
      <c r="H33" s="776"/>
      <c r="I33" s="780"/>
    </row>
    <row r="34" spans="1:9" ht="38.25" hidden="1" customHeight="1" x14ac:dyDescent="0.25">
      <c r="A34" s="772"/>
      <c r="B34" s="63" t="s">
        <v>63</v>
      </c>
      <c r="C34" s="63" t="s">
        <v>64</v>
      </c>
      <c r="D34" s="63" t="s">
        <v>65</v>
      </c>
      <c r="E34" s="67" t="s">
        <v>66</v>
      </c>
      <c r="F34" s="66" t="s">
        <v>63</v>
      </c>
      <c r="G34" s="63" t="s">
        <v>64</v>
      </c>
      <c r="H34" s="63" t="s">
        <v>65</v>
      </c>
      <c r="I34" s="68" t="s">
        <v>66</v>
      </c>
    </row>
    <row r="35" spans="1:9" ht="30.75" hidden="1" customHeight="1" x14ac:dyDescent="0.25">
      <c r="A35" s="512" t="s">
        <v>45</v>
      </c>
      <c r="B35" s="510"/>
      <c r="C35" s="510"/>
      <c r="D35" s="510"/>
      <c r="E35" s="48"/>
      <c r="F35" s="512"/>
      <c r="G35" s="48"/>
      <c r="H35" s="510"/>
      <c r="I35" s="38"/>
    </row>
    <row r="36" spans="1:9" ht="30.75" hidden="1" customHeight="1" x14ac:dyDescent="0.25">
      <c r="A36" s="512" t="s">
        <v>46</v>
      </c>
      <c r="B36" s="510"/>
      <c r="C36" s="510"/>
      <c r="D36" s="510"/>
      <c r="E36" s="48"/>
      <c r="F36" s="512"/>
      <c r="G36" s="48"/>
      <c r="H36" s="510"/>
      <c r="I36" s="38"/>
    </row>
    <row r="37" spans="1:9" ht="30.75" hidden="1" customHeight="1" x14ac:dyDescent="0.25">
      <c r="A37" s="512" t="s">
        <v>47</v>
      </c>
      <c r="B37" s="510"/>
      <c r="C37" s="510"/>
      <c r="D37" s="510"/>
      <c r="E37" s="48"/>
      <c r="F37" s="512"/>
      <c r="G37" s="48"/>
      <c r="H37" s="510"/>
      <c r="I37" s="38"/>
    </row>
    <row r="38" spans="1:9" ht="30" hidden="1" x14ac:dyDescent="0.25">
      <c r="A38" s="51" t="s">
        <v>48</v>
      </c>
      <c r="B38" s="510"/>
      <c r="C38" s="510"/>
      <c r="D38" s="510"/>
      <c r="E38" s="48"/>
      <c r="F38" s="512"/>
      <c r="G38" s="48"/>
      <c r="H38" s="510"/>
      <c r="I38" s="38"/>
    </row>
    <row r="39" spans="1:9" ht="30" hidden="1" x14ac:dyDescent="0.25">
      <c r="A39" s="51" t="s">
        <v>57</v>
      </c>
      <c r="B39" s="510"/>
      <c r="C39" s="510"/>
      <c r="D39" s="510"/>
      <c r="E39" s="48"/>
      <c r="F39" s="512"/>
      <c r="G39" s="48"/>
      <c r="H39" s="510"/>
      <c r="I39" s="38"/>
    </row>
    <row r="40" spans="1:9" ht="30" hidden="1" x14ac:dyDescent="0.25">
      <c r="A40" s="51" t="s">
        <v>58</v>
      </c>
      <c r="B40" s="510"/>
      <c r="C40" s="510"/>
      <c r="D40" s="510"/>
      <c r="E40" s="48"/>
      <c r="F40" s="512"/>
      <c r="G40" s="48"/>
      <c r="H40" s="510"/>
      <c r="I40" s="38"/>
    </row>
    <row r="41" spans="1:9" ht="29.25" hidden="1" customHeight="1" x14ac:dyDescent="0.25">
      <c r="A41" s="512" t="s">
        <v>49</v>
      </c>
      <c r="B41" s="510"/>
      <c r="C41" s="510"/>
      <c r="D41" s="510"/>
      <c r="E41" s="48"/>
      <c r="F41" s="512"/>
      <c r="G41" s="48"/>
      <c r="H41" s="510"/>
      <c r="I41" s="38"/>
    </row>
    <row r="42" spans="1:9" ht="29.25" hidden="1" customHeight="1" x14ac:dyDescent="0.25">
      <c r="A42" s="512" t="s">
        <v>50</v>
      </c>
      <c r="B42" s="510"/>
      <c r="C42" s="510"/>
      <c r="D42" s="510"/>
      <c r="E42" s="48"/>
      <c r="F42" s="512"/>
      <c r="G42" s="48"/>
      <c r="H42" s="510"/>
      <c r="I42" s="38"/>
    </row>
    <row r="43" spans="1:9" ht="29.25" hidden="1" customHeight="1" x14ac:dyDescent="0.25">
      <c r="A43" s="512" t="s">
        <v>20</v>
      </c>
      <c r="B43" s="510"/>
      <c r="C43" s="510"/>
      <c r="D43" s="510"/>
      <c r="E43" s="48"/>
      <c r="F43" s="512"/>
      <c r="G43" s="48"/>
      <c r="H43" s="510"/>
      <c r="I43" s="38"/>
    </row>
    <row r="44" spans="1:9" ht="7.5" hidden="1" customHeight="1" x14ac:dyDescent="0.25">
      <c r="A44" s="60"/>
      <c r="B44" s="61"/>
      <c r="C44" s="61"/>
      <c r="D44" s="61"/>
      <c r="E44" s="61"/>
      <c r="F44" s="60"/>
      <c r="G44" s="61"/>
      <c r="H44" s="65"/>
      <c r="I44" s="62"/>
    </row>
    <row r="45" spans="1:9" ht="28.5" hidden="1" customHeight="1" x14ac:dyDescent="0.25">
      <c r="A45" s="58" t="s">
        <v>61</v>
      </c>
      <c r="B45" s="1"/>
      <c r="C45" s="1"/>
      <c r="D45" s="1"/>
      <c r="E45" s="44"/>
      <c r="F45" s="42"/>
      <c r="G45" s="44"/>
      <c r="H45" s="1"/>
      <c r="I45" s="2"/>
    </row>
    <row r="46" spans="1:9" ht="28.5" hidden="1" customHeight="1" thickBot="1" x14ac:dyDescent="0.3">
      <c r="A46" s="501" t="s">
        <v>62</v>
      </c>
      <c r="B46" s="3"/>
      <c r="C46" s="3"/>
      <c r="D46" s="3"/>
      <c r="E46" s="64"/>
      <c r="F46" s="43"/>
      <c r="G46" s="64"/>
      <c r="H46" s="3"/>
      <c r="I46" s="4"/>
    </row>
    <row r="48" spans="1:9" x14ac:dyDescent="0.25">
      <c r="A48" s="292" t="s">
        <v>294</v>
      </c>
      <c r="B48" s="40"/>
      <c r="C48" s="40"/>
      <c r="D48" s="40"/>
    </row>
    <row r="49" spans="1:10" ht="3.75" customHeight="1" thickBot="1" x14ac:dyDescent="0.3"/>
    <row r="50" spans="1:10" ht="15" customHeight="1" x14ac:dyDescent="0.25">
      <c r="A50" s="767" t="s">
        <v>1</v>
      </c>
      <c r="B50" s="769" t="s">
        <v>53</v>
      </c>
      <c r="C50" s="769"/>
      <c r="D50" s="769" t="s">
        <v>56</v>
      </c>
      <c r="E50" s="769"/>
      <c r="F50" s="769" t="s">
        <v>20</v>
      </c>
      <c r="G50" s="769"/>
      <c r="H50" s="781" t="s">
        <v>292</v>
      </c>
      <c r="I50" s="783" t="s">
        <v>293</v>
      </c>
    </row>
    <row r="51" spans="1:10" ht="36.75" customHeight="1" x14ac:dyDescent="0.25">
      <c r="A51" s="768"/>
      <c r="B51" s="770"/>
      <c r="C51" s="770"/>
      <c r="D51" s="770"/>
      <c r="E51" s="770"/>
      <c r="F51" s="770"/>
      <c r="G51" s="770"/>
      <c r="H51" s="782"/>
      <c r="I51" s="784"/>
    </row>
    <row r="52" spans="1:10" ht="24.75" customHeight="1" x14ac:dyDescent="0.25">
      <c r="A52" s="144" t="s">
        <v>6</v>
      </c>
      <c r="B52" s="787">
        <v>5233</v>
      </c>
      <c r="C52" s="787"/>
      <c r="D52" s="787">
        <v>2763</v>
      </c>
      <c r="E52" s="787"/>
      <c r="F52" s="787">
        <f t="shared" ref="F52:F57" si="1">B52+D52</f>
        <v>7996</v>
      </c>
      <c r="G52" s="787"/>
      <c r="H52" s="704">
        <v>164</v>
      </c>
      <c r="I52" s="707">
        <f t="shared" ref="I52:I57" si="2">F52+H52</f>
        <v>8160</v>
      </c>
    </row>
    <row r="53" spans="1:10" ht="24.75" customHeight="1" x14ac:dyDescent="0.25">
      <c r="A53" s="144" t="s">
        <v>7</v>
      </c>
      <c r="B53" s="787">
        <v>4433</v>
      </c>
      <c r="C53" s="787"/>
      <c r="D53" s="787">
        <v>2090</v>
      </c>
      <c r="E53" s="787"/>
      <c r="F53" s="787">
        <f t="shared" si="1"/>
        <v>6523</v>
      </c>
      <c r="G53" s="787"/>
      <c r="H53" s="704">
        <v>157</v>
      </c>
      <c r="I53" s="707">
        <f t="shared" si="2"/>
        <v>6680</v>
      </c>
      <c r="J53" s="40"/>
    </row>
    <row r="54" spans="1:10" ht="24.75" customHeight="1" x14ac:dyDescent="0.25">
      <c r="A54" s="144" t="s">
        <v>8</v>
      </c>
      <c r="B54" s="787">
        <v>1872</v>
      </c>
      <c r="C54" s="787"/>
      <c r="D54" s="787">
        <v>1063</v>
      </c>
      <c r="E54" s="787"/>
      <c r="F54" s="787">
        <f t="shared" si="1"/>
        <v>2935</v>
      </c>
      <c r="G54" s="787"/>
      <c r="H54" s="704">
        <v>25</v>
      </c>
      <c r="I54" s="707">
        <f t="shared" si="2"/>
        <v>2960</v>
      </c>
    </row>
    <row r="55" spans="1:10" ht="24.75" customHeight="1" x14ac:dyDescent="0.25">
      <c r="A55" s="144" t="s">
        <v>9</v>
      </c>
      <c r="B55" s="787">
        <v>3209</v>
      </c>
      <c r="C55" s="787"/>
      <c r="D55" s="787">
        <v>2074</v>
      </c>
      <c r="E55" s="787"/>
      <c r="F55" s="787">
        <f t="shared" si="1"/>
        <v>5283</v>
      </c>
      <c r="G55" s="787"/>
      <c r="H55" s="704">
        <v>29</v>
      </c>
      <c r="I55" s="707">
        <f t="shared" si="2"/>
        <v>5312</v>
      </c>
    </row>
    <row r="56" spans="1:10" ht="24.75" customHeight="1" x14ac:dyDescent="0.25">
      <c r="A56" s="144" t="s">
        <v>10</v>
      </c>
      <c r="B56" s="787">
        <v>2857</v>
      </c>
      <c r="C56" s="787"/>
      <c r="D56" s="787">
        <v>1869</v>
      </c>
      <c r="E56" s="787"/>
      <c r="F56" s="787">
        <f t="shared" si="1"/>
        <v>4726</v>
      </c>
      <c r="G56" s="787"/>
      <c r="H56" s="704">
        <v>86</v>
      </c>
      <c r="I56" s="707">
        <f t="shared" si="2"/>
        <v>4812</v>
      </c>
    </row>
    <row r="57" spans="1:10" ht="24.75" customHeight="1" x14ac:dyDescent="0.25">
      <c r="A57" s="144" t="s">
        <v>36</v>
      </c>
      <c r="B57" s="785">
        <f>SUM(B52:C56)</f>
        <v>17604</v>
      </c>
      <c r="C57" s="785"/>
      <c r="D57" s="785">
        <f>SUM(D52:E56)</f>
        <v>9859</v>
      </c>
      <c r="E57" s="785"/>
      <c r="F57" s="785">
        <f t="shared" si="1"/>
        <v>27463</v>
      </c>
      <c r="G57" s="785"/>
      <c r="H57" s="288">
        <f>SUM(H52:H56)</f>
        <v>461</v>
      </c>
      <c r="I57" s="705">
        <f t="shared" si="2"/>
        <v>27924</v>
      </c>
    </row>
    <row r="58" spans="1:10" ht="24.75" customHeight="1" thickBot="1" x14ac:dyDescent="0.3">
      <c r="A58" s="145" t="s">
        <v>5</v>
      </c>
      <c r="B58" s="786"/>
      <c r="C58" s="786"/>
      <c r="D58" s="786"/>
      <c r="E58" s="786"/>
      <c r="F58" s="786"/>
      <c r="G58" s="786"/>
      <c r="H58" s="101"/>
      <c r="I58" s="4"/>
    </row>
    <row r="59" spans="1:10" ht="7.5" customHeight="1" x14ac:dyDescent="0.25"/>
    <row r="60" spans="1:10" x14ac:dyDescent="0.25">
      <c r="A60" s="291" t="s">
        <v>291</v>
      </c>
      <c r="B60" s="158"/>
      <c r="C60" s="158"/>
    </row>
    <row r="62" spans="1:10" ht="15.75" thickBot="1" x14ac:dyDescent="0.3">
      <c r="A62" t="s">
        <v>385</v>
      </c>
    </row>
    <row r="63" spans="1:10" ht="15.75" x14ac:dyDescent="0.25">
      <c r="A63" s="764" t="s">
        <v>51</v>
      </c>
      <c r="B63" s="758" t="s">
        <v>52</v>
      </c>
      <c r="C63" s="759"/>
      <c r="D63" s="759"/>
      <c r="E63" s="759"/>
      <c r="F63" s="759"/>
      <c r="G63" s="760"/>
    </row>
    <row r="64" spans="1:10" x14ac:dyDescent="0.25">
      <c r="A64" s="765"/>
      <c r="B64" s="761" t="s">
        <v>53</v>
      </c>
      <c r="C64" s="762"/>
      <c r="D64" s="761" t="s">
        <v>56</v>
      </c>
      <c r="E64" s="762"/>
      <c r="F64" s="761" t="s">
        <v>20</v>
      </c>
      <c r="G64" s="763"/>
    </row>
    <row r="65" spans="1:7" x14ac:dyDescent="0.25">
      <c r="A65" s="766"/>
      <c r="B65" s="45" t="s">
        <v>54</v>
      </c>
      <c r="C65" s="45" t="s">
        <v>55</v>
      </c>
      <c r="D65" s="45" t="s">
        <v>54</v>
      </c>
      <c r="E65" s="45" t="s">
        <v>55</v>
      </c>
      <c r="F65" s="45" t="s">
        <v>54</v>
      </c>
      <c r="G65" s="53" t="s">
        <v>55</v>
      </c>
    </row>
    <row r="66" spans="1:7" x14ac:dyDescent="0.25">
      <c r="A66" s="512" t="s">
        <v>45</v>
      </c>
      <c r="B66" s="1">
        <v>348</v>
      </c>
      <c r="C66" s="47"/>
      <c r="D66" s="510">
        <v>936</v>
      </c>
      <c r="E66" s="510"/>
      <c r="F66" s="199">
        <f>B66+D66</f>
        <v>1284</v>
      </c>
      <c r="G66" s="280"/>
    </row>
    <row r="67" spans="1:7" x14ac:dyDescent="0.25">
      <c r="A67" s="512" t="s">
        <v>46</v>
      </c>
      <c r="B67" s="1">
        <v>78</v>
      </c>
      <c r="C67" s="510"/>
      <c r="D67" s="49">
        <v>8</v>
      </c>
      <c r="E67" s="510"/>
      <c r="F67" s="199">
        <f t="shared" ref="F67:F71" si="3">B67+D67</f>
        <v>86</v>
      </c>
      <c r="G67" s="280"/>
    </row>
    <row r="68" spans="1:7" x14ac:dyDescent="0.25">
      <c r="A68" s="512" t="s">
        <v>47</v>
      </c>
      <c r="B68" s="1">
        <v>1471</v>
      </c>
      <c r="C68" s="50"/>
      <c r="D68" s="510">
        <v>531</v>
      </c>
      <c r="E68" s="510"/>
      <c r="F68" s="199">
        <f t="shared" si="3"/>
        <v>2002</v>
      </c>
      <c r="G68" s="280"/>
    </row>
    <row r="69" spans="1:7" ht="30" x14ac:dyDescent="0.25">
      <c r="A69" s="51" t="s">
        <v>48</v>
      </c>
      <c r="B69" s="1">
        <v>0</v>
      </c>
      <c r="C69" s="510"/>
      <c r="D69" s="510">
        <v>13</v>
      </c>
      <c r="E69" s="510"/>
      <c r="F69" s="199">
        <f t="shared" si="3"/>
        <v>13</v>
      </c>
      <c r="G69" s="280"/>
    </row>
    <row r="70" spans="1:7" ht="30" x14ac:dyDescent="0.25">
      <c r="A70" s="51" t="s">
        <v>288</v>
      </c>
      <c r="B70" s="1">
        <v>147</v>
      </c>
      <c r="C70" s="510"/>
      <c r="D70" s="510">
        <v>68</v>
      </c>
      <c r="E70" s="510"/>
      <c r="F70" s="199">
        <f t="shared" si="3"/>
        <v>215</v>
      </c>
      <c r="G70" s="280"/>
    </row>
    <row r="71" spans="1:7" ht="30" x14ac:dyDescent="0.25">
      <c r="A71" s="51" t="s">
        <v>289</v>
      </c>
      <c r="B71" s="1">
        <v>17</v>
      </c>
      <c r="C71" s="510"/>
      <c r="D71" s="510">
        <v>9</v>
      </c>
      <c r="E71" s="510"/>
      <c r="F71" s="199">
        <f t="shared" si="3"/>
        <v>26</v>
      </c>
      <c r="G71" s="280"/>
    </row>
    <row r="72" spans="1:7" x14ac:dyDescent="0.25">
      <c r="A72" s="512" t="s">
        <v>49</v>
      </c>
      <c r="B72" s="1"/>
      <c r="C72" s="510"/>
      <c r="D72" s="510"/>
      <c r="E72" s="510"/>
      <c r="F72" s="199">
        <v>1</v>
      </c>
      <c r="G72" s="280"/>
    </row>
    <row r="73" spans="1:7" x14ac:dyDescent="0.25">
      <c r="A73" s="512" t="s">
        <v>50</v>
      </c>
      <c r="B73" s="1"/>
      <c r="C73" s="510"/>
      <c r="D73" s="510"/>
      <c r="E73" s="510"/>
      <c r="F73" s="199">
        <v>118</v>
      </c>
      <c r="G73" s="280"/>
    </row>
    <row r="74" spans="1:7" x14ac:dyDescent="0.25">
      <c r="A74" s="453" t="s">
        <v>386</v>
      </c>
      <c r="B74" s="454"/>
      <c r="C74" s="47"/>
      <c r="D74" s="47"/>
      <c r="E74" s="47"/>
      <c r="F74" s="455">
        <v>3</v>
      </c>
      <c r="G74" s="456"/>
    </row>
    <row r="75" spans="1:7" ht="15.75" thickBot="1" x14ac:dyDescent="0.3">
      <c r="A75" s="509" t="s">
        <v>20</v>
      </c>
      <c r="B75" s="3"/>
      <c r="C75" s="511"/>
      <c r="D75" s="511"/>
      <c r="E75" s="511"/>
      <c r="F75" s="279">
        <f>SUM(F66:F74)</f>
        <v>3748</v>
      </c>
      <c r="G75" s="281"/>
    </row>
  </sheetData>
  <mergeCells count="40">
    <mergeCell ref="I50:I51"/>
    <mergeCell ref="A3:A5"/>
    <mergeCell ref="B3:G3"/>
    <mergeCell ref="B4:C4"/>
    <mergeCell ref="D4:E4"/>
    <mergeCell ref="F4:G4"/>
    <mergeCell ref="A32:A34"/>
    <mergeCell ref="B32:E33"/>
    <mergeCell ref="F32:I33"/>
    <mergeCell ref="A50:A51"/>
    <mergeCell ref="B50:C51"/>
    <mergeCell ref="D50:E51"/>
    <mergeCell ref="F50:G51"/>
    <mergeCell ref="H50:H51"/>
    <mergeCell ref="B52:C52"/>
    <mergeCell ref="D52:E52"/>
    <mergeCell ref="F52:G52"/>
    <mergeCell ref="B53:C53"/>
    <mergeCell ref="D53:E53"/>
    <mergeCell ref="F53:G53"/>
    <mergeCell ref="B54:C54"/>
    <mergeCell ref="D54:E54"/>
    <mergeCell ref="F54:G54"/>
    <mergeCell ref="B55:C55"/>
    <mergeCell ref="D55:E55"/>
    <mergeCell ref="F55:G55"/>
    <mergeCell ref="B56:C56"/>
    <mergeCell ref="D56:E56"/>
    <mergeCell ref="F56:G56"/>
    <mergeCell ref="B57:C57"/>
    <mergeCell ref="D57:E57"/>
    <mergeCell ref="F57:G57"/>
    <mergeCell ref="B58:C58"/>
    <mergeCell ref="D58:E58"/>
    <mergeCell ref="F58:G58"/>
    <mergeCell ref="A63:A65"/>
    <mergeCell ref="B63:G63"/>
    <mergeCell ref="B64:C64"/>
    <mergeCell ref="D64:E64"/>
    <mergeCell ref="F64:G6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
  <sheetViews>
    <sheetView workbookViewId="0">
      <selection activeCell="G26" sqref="G26"/>
    </sheetView>
  </sheetViews>
  <sheetFormatPr baseColWidth="10" defaultRowHeight="15" x14ac:dyDescent="0.25"/>
  <cols>
    <col min="1" max="1" width="16.42578125" customWidth="1"/>
    <col min="2" max="2" width="8.5703125" customWidth="1"/>
    <col min="3" max="3" width="20" customWidth="1"/>
    <col min="4" max="4" width="10.7109375" customWidth="1"/>
  </cols>
  <sheetData>
    <row r="1" spans="1:12" x14ac:dyDescent="0.25">
      <c r="A1" s="883" t="s">
        <v>97</v>
      </c>
      <c r="B1" s="883"/>
      <c r="C1" s="883"/>
      <c r="D1" s="883"/>
      <c r="E1" s="883"/>
      <c r="F1" s="883"/>
      <c r="G1" s="883"/>
      <c r="H1" s="883"/>
      <c r="I1" s="883"/>
    </row>
    <row r="2" spans="1:12" ht="15.75" thickBot="1" x14ac:dyDescent="0.3"/>
    <row r="3" spans="1:12" ht="27.75" customHeight="1" x14ac:dyDescent="0.25">
      <c r="A3" s="542" t="s">
        <v>1</v>
      </c>
      <c r="B3" s="549" t="s">
        <v>67</v>
      </c>
      <c r="C3" s="544" t="s">
        <v>98</v>
      </c>
      <c r="D3" s="545"/>
      <c r="E3" s="546" t="s">
        <v>370</v>
      </c>
      <c r="F3" s="547"/>
      <c r="G3" s="547"/>
      <c r="H3" s="547"/>
      <c r="I3" s="548"/>
    </row>
    <row r="4" spans="1:12" ht="19.5" customHeight="1" x14ac:dyDescent="0.25">
      <c r="A4" s="543"/>
      <c r="B4" s="550"/>
      <c r="C4" s="417" t="s">
        <v>69</v>
      </c>
      <c r="D4" s="424" t="s">
        <v>68</v>
      </c>
      <c r="E4" s="425">
        <v>42369</v>
      </c>
      <c r="F4" s="418">
        <v>42735</v>
      </c>
      <c r="G4" s="418">
        <v>43100</v>
      </c>
      <c r="H4" s="418">
        <v>43465</v>
      </c>
      <c r="I4" s="419">
        <v>43830</v>
      </c>
    </row>
    <row r="5" spans="1:12" ht="21" customHeight="1" x14ac:dyDescent="0.25">
      <c r="A5" s="420" t="s">
        <v>6</v>
      </c>
      <c r="B5" s="421">
        <v>1</v>
      </c>
      <c r="C5" s="710">
        <v>7</v>
      </c>
      <c r="D5" s="711">
        <v>2.88</v>
      </c>
      <c r="E5" s="712">
        <v>124</v>
      </c>
      <c r="F5" s="421">
        <v>117</v>
      </c>
      <c r="G5" s="421">
        <v>109</v>
      </c>
      <c r="H5" s="421">
        <v>121</v>
      </c>
      <c r="I5" s="421">
        <v>116</v>
      </c>
    </row>
    <row r="6" spans="1:12" ht="21" customHeight="1" x14ac:dyDescent="0.25">
      <c r="A6" s="420" t="s">
        <v>7</v>
      </c>
      <c r="B6" s="421">
        <v>1</v>
      </c>
      <c r="C6" s="699">
        <v>7</v>
      </c>
      <c r="D6" s="398">
        <v>6</v>
      </c>
      <c r="E6" s="698">
        <v>210</v>
      </c>
      <c r="F6" s="698">
        <v>210</v>
      </c>
      <c r="G6" s="698">
        <v>187</v>
      </c>
      <c r="H6" s="698">
        <v>192</v>
      </c>
      <c r="I6" s="487">
        <v>196</v>
      </c>
    </row>
    <row r="7" spans="1:12" ht="21" customHeight="1" x14ac:dyDescent="0.25">
      <c r="A7" s="420" t="s">
        <v>8</v>
      </c>
      <c r="B7" s="421">
        <v>1</v>
      </c>
      <c r="C7" s="713">
        <v>9</v>
      </c>
      <c r="D7" s="714">
        <v>3.7</v>
      </c>
      <c r="E7" s="715">
        <v>138</v>
      </c>
      <c r="F7" s="716">
        <v>150</v>
      </c>
      <c r="G7" s="716">
        <v>127</v>
      </c>
      <c r="H7" s="716">
        <v>147</v>
      </c>
      <c r="I7" s="700">
        <v>153</v>
      </c>
    </row>
    <row r="8" spans="1:12" ht="21" customHeight="1" x14ac:dyDescent="0.25">
      <c r="A8" s="420" t="s">
        <v>9</v>
      </c>
      <c r="B8" s="421">
        <v>1</v>
      </c>
      <c r="C8" s="699">
        <v>6</v>
      </c>
      <c r="D8" s="717">
        <v>3.63</v>
      </c>
      <c r="E8" s="336">
        <v>105</v>
      </c>
      <c r="F8" s="698">
        <v>103</v>
      </c>
      <c r="G8" s="698">
        <v>105</v>
      </c>
      <c r="H8" s="698">
        <v>112</v>
      </c>
      <c r="I8" s="487">
        <v>117</v>
      </c>
    </row>
    <row r="9" spans="1:12" ht="21" customHeight="1" x14ac:dyDescent="0.25">
      <c r="A9" s="420" t="s">
        <v>10</v>
      </c>
      <c r="B9" s="421">
        <v>2</v>
      </c>
      <c r="C9" s="718">
        <v>7</v>
      </c>
      <c r="D9" s="719">
        <v>3.4</v>
      </c>
      <c r="E9" s="336">
        <v>112</v>
      </c>
      <c r="F9" s="698">
        <v>113</v>
      </c>
      <c r="G9" s="698">
        <v>109</v>
      </c>
      <c r="H9" s="698">
        <v>104</v>
      </c>
      <c r="I9" s="487">
        <v>87</v>
      </c>
    </row>
    <row r="10" spans="1:12" ht="21" customHeight="1" thickBot="1" x14ac:dyDescent="0.3">
      <c r="A10" s="422" t="s">
        <v>36</v>
      </c>
      <c r="B10" s="423">
        <f>SUM(B5:B9)</f>
        <v>6</v>
      </c>
      <c r="C10" s="720">
        <f>SUM(C5:C9)</f>
        <v>36</v>
      </c>
      <c r="D10" s="721">
        <f>SUM(D5:D9)</f>
        <v>19.609999999999996</v>
      </c>
      <c r="E10" s="722">
        <f>SUM(E5:E9)</f>
        <v>689</v>
      </c>
      <c r="F10" s="723">
        <f t="shared" ref="F10:I10" si="0">SUM(F5:F9)</f>
        <v>693</v>
      </c>
      <c r="G10" s="723">
        <f t="shared" si="0"/>
        <v>637</v>
      </c>
      <c r="H10" s="723">
        <f t="shared" si="0"/>
        <v>676</v>
      </c>
      <c r="I10" s="724">
        <f t="shared" si="0"/>
        <v>669</v>
      </c>
    </row>
    <row r="12" spans="1:12" x14ac:dyDescent="0.25">
      <c r="A12" s="884"/>
      <c r="B12" s="884"/>
      <c r="C12" s="884"/>
      <c r="D12" s="884"/>
      <c r="E12" s="884"/>
      <c r="F12" s="884"/>
      <c r="G12" s="884"/>
      <c r="H12" s="884"/>
      <c r="I12" s="884"/>
      <c r="J12" s="884"/>
      <c r="K12" s="884"/>
      <c r="L12" s="884"/>
    </row>
    <row r="13" spans="1:12" x14ac:dyDescent="0.25">
      <c r="A13" s="452" t="s">
        <v>379</v>
      </c>
    </row>
    <row r="14" spans="1:12" x14ac:dyDescent="0.25">
      <c r="A14" t="s">
        <v>377</v>
      </c>
    </row>
    <row r="15" spans="1:12" x14ac:dyDescent="0.25">
      <c r="A15" t="s">
        <v>378</v>
      </c>
    </row>
  </sheetData>
  <mergeCells count="2">
    <mergeCell ref="A1:I1"/>
    <mergeCell ref="A12:L12"/>
  </mergeCells>
  <pageMargins left="0.70866141732283472" right="0.70866141732283472" top="0.74803149606299213" bottom="0.74803149606299213"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9"/>
  <sheetViews>
    <sheetView topLeftCell="B22" workbookViewId="0">
      <selection activeCell="F87" sqref="F87"/>
    </sheetView>
  </sheetViews>
  <sheetFormatPr baseColWidth="10" defaultRowHeight="15" x14ac:dyDescent="0.25"/>
  <cols>
    <col min="1" max="1" width="6.7109375" customWidth="1"/>
    <col min="2" max="2" width="17.7109375" customWidth="1"/>
    <col min="3" max="3" width="11.140625" customWidth="1"/>
    <col min="4" max="4" width="5.5703125" customWidth="1"/>
    <col min="5" max="5" width="19.85546875" customWidth="1"/>
    <col min="6" max="6" width="21.42578125" customWidth="1"/>
    <col min="9" max="9" width="18.85546875" customWidth="1"/>
    <col min="12" max="12" width="26.42578125" customWidth="1"/>
  </cols>
  <sheetData>
    <row r="1" spans="1:6" x14ac:dyDescent="0.25">
      <c r="A1" t="s">
        <v>161</v>
      </c>
    </row>
    <row r="2" spans="1:6" ht="15.75" thickBot="1" x14ac:dyDescent="0.3"/>
    <row r="3" spans="1:6" ht="30.75" customHeight="1" x14ac:dyDescent="0.25">
      <c r="A3" s="74" t="s">
        <v>130</v>
      </c>
      <c r="B3" s="114" t="s">
        <v>135</v>
      </c>
      <c r="C3" s="927" t="s">
        <v>129</v>
      </c>
      <c r="D3" s="928"/>
      <c r="E3" s="112" t="s">
        <v>162</v>
      </c>
      <c r="F3" s="99" t="s">
        <v>128</v>
      </c>
    </row>
    <row r="4" spans="1:6" ht="75" x14ac:dyDescent="0.25">
      <c r="A4" s="919">
        <v>44</v>
      </c>
      <c r="B4" s="921">
        <v>2017</v>
      </c>
      <c r="C4" s="885">
        <v>3</v>
      </c>
      <c r="D4" s="41">
        <v>1</v>
      </c>
      <c r="E4" s="113" t="s">
        <v>131</v>
      </c>
      <c r="F4" s="107" t="s">
        <v>132</v>
      </c>
    </row>
    <row r="5" spans="1:6" ht="22.5" customHeight="1" x14ac:dyDescent="0.25">
      <c r="A5" s="898"/>
      <c r="B5" s="922"/>
      <c r="C5" s="906"/>
      <c r="D5" s="41">
        <v>1</v>
      </c>
      <c r="E5" s="113" t="s">
        <v>137</v>
      </c>
      <c r="F5" s="107" t="s">
        <v>133</v>
      </c>
    </row>
    <row r="6" spans="1:6" ht="22.5" customHeight="1" x14ac:dyDescent="0.25">
      <c r="A6" s="898"/>
      <c r="B6" s="923"/>
      <c r="C6" s="907"/>
      <c r="D6" s="41">
        <v>1</v>
      </c>
      <c r="E6" s="113" t="s">
        <v>138</v>
      </c>
      <c r="F6" s="107" t="s">
        <v>134</v>
      </c>
    </row>
    <row r="7" spans="1:6" ht="90" x14ac:dyDescent="0.25">
      <c r="A7" s="898"/>
      <c r="B7" s="921">
        <v>2019</v>
      </c>
      <c r="C7" s="885">
        <v>3</v>
      </c>
      <c r="D7" s="41">
        <v>1</v>
      </c>
      <c r="E7" s="113" t="s">
        <v>136</v>
      </c>
      <c r="F7" s="107" t="s">
        <v>132</v>
      </c>
    </row>
    <row r="8" spans="1:6" ht="69" customHeight="1" x14ac:dyDescent="0.25">
      <c r="A8" s="898"/>
      <c r="B8" s="922"/>
      <c r="C8" s="906"/>
      <c r="D8" s="41">
        <v>1</v>
      </c>
      <c r="E8" s="113" t="s">
        <v>139</v>
      </c>
      <c r="F8" s="107" t="s">
        <v>134</v>
      </c>
    </row>
    <row r="9" spans="1:6" ht="120" x14ac:dyDescent="0.25">
      <c r="A9" s="893"/>
      <c r="B9" s="923"/>
      <c r="C9" s="907"/>
      <c r="D9" s="41">
        <v>1</v>
      </c>
      <c r="E9" s="113" t="s">
        <v>140</v>
      </c>
      <c r="F9" s="107" t="s">
        <v>134</v>
      </c>
    </row>
    <row r="10" spans="1:6" ht="9" customHeight="1" x14ac:dyDescent="0.25">
      <c r="A10" s="924"/>
      <c r="B10" s="915"/>
      <c r="C10" s="915"/>
      <c r="D10" s="915"/>
      <c r="E10" s="915"/>
      <c r="F10" s="925"/>
    </row>
    <row r="11" spans="1:6" ht="22.5" customHeight="1" x14ac:dyDescent="0.25">
      <c r="A11" s="919">
        <v>49</v>
      </c>
      <c r="B11" s="921">
        <v>2019</v>
      </c>
      <c r="C11" s="885">
        <v>6</v>
      </c>
      <c r="D11" s="41">
        <v>3</v>
      </c>
      <c r="E11" s="113"/>
      <c r="F11" s="107" t="s">
        <v>156</v>
      </c>
    </row>
    <row r="12" spans="1:6" ht="22.5" customHeight="1" x14ac:dyDescent="0.25">
      <c r="A12" s="898"/>
      <c r="B12" s="922"/>
      <c r="C12" s="906"/>
      <c r="D12" s="88">
        <v>1</v>
      </c>
      <c r="E12" s="113"/>
      <c r="F12" s="107" t="s">
        <v>157</v>
      </c>
    </row>
    <row r="13" spans="1:6" ht="22.5" customHeight="1" x14ac:dyDescent="0.25">
      <c r="A13" s="920"/>
      <c r="B13" s="923"/>
      <c r="C13" s="907"/>
      <c r="D13" s="41">
        <v>2</v>
      </c>
      <c r="E13" s="113"/>
      <c r="F13" s="107" t="s">
        <v>158</v>
      </c>
    </row>
    <row r="14" spans="1:6" ht="9" customHeight="1" x14ac:dyDescent="0.25">
      <c r="A14" s="924"/>
      <c r="B14" s="915"/>
      <c r="C14" s="915"/>
      <c r="D14" s="915"/>
      <c r="E14" s="915"/>
      <c r="F14" s="925"/>
    </row>
    <row r="15" spans="1:6" ht="18.75" customHeight="1" x14ac:dyDescent="0.25">
      <c r="A15" s="919">
        <v>53</v>
      </c>
      <c r="B15" s="921">
        <v>2017</v>
      </c>
      <c r="C15" s="885">
        <v>2</v>
      </c>
      <c r="D15" s="41">
        <v>1</v>
      </c>
      <c r="E15" s="113" t="s">
        <v>141</v>
      </c>
      <c r="F15" s="107" t="s">
        <v>142</v>
      </c>
    </row>
    <row r="16" spans="1:6" ht="18.75" customHeight="1" x14ac:dyDescent="0.25">
      <c r="A16" s="893"/>
      <c r="B16" s="923"/>
      <c r="C16" s="907"/>
      <c r="D16" s="41">
        <v>1</v>
      </c>
      <c r="E16" s="113" t="s">
        <v>8</v>
      </c>
      <c r="F16" s="107" t="s">
        <v>142</v>
      </c>
    </row>
    <row r="17" spans="1:6" ht="9" customHeight="1" x14ac:dyDescent="0.25">
      <c r="A17" s="924"/>
      <c r="B17" s="915"/>
      <c r="C17" s="915"/>
      <c r="D17" s="915"/>
      <c r="E17" s="915"/>
      <c r="F17" s="925"/>
    </row>
    <row r="18" spans="1:6" ht="75" x14ac:dyDescent="0.25">
      <c r="A18" s="919">
        <v>72</v>
      </c>
      <c r="B18" s="52">
        <v>2017</v>
      </c>
      <c r="C18" s="41">
        <v>1</v>
      </c>
      <c r="D18" s="41">
        <v>1</v>
      </c>
      <c r="E18" s="113" t="s">
        <v>143</v>
      </c>
      <c r="F18" s="107" t="s">
        <v>144</v>
      </c>
    </row>
    <row r="19" spans="1:6" ht="52.5" customHeight="1" x14ac:dyDescent="0.25">
      <c r="A19" s="893"/>
      <c r="B19" s="98">
        <v>2018</v>
      </c>
      <c r="C19" s="41">
        <v>2</v>
      </c>
      <c r="D19" s="41">
        <v>2</v>
      </c>
      <c r="E19" s="113" t="s">
        <v>159</v>
      </c>
      <c r="F19" s="107" t="s">
        <v>144</v>
      </c>
    </row>
    <row r="20" spans="1:6" ht="9" customHeight="1" x14ac:dyDescent="0.25">
      <c r="A20" s="924"/>
      <c r="B20" s="915"/>
      <c r="C20" s="915"/>
      <c r="D20" s="915"/>
      <c r="E20" s="915"/>
      <c r="F20" s="925"/>
    </row>
    <row r="21" spans="1:6" ht="22.5" customHeight="1" x14ac:dyDescent="0.25">
      <c r="A21" s="919">
        <v>85</v>
      </c>
      <c r="B21" s="921">
        <v>2017</v>
      </c>
      <c r="C21" s="885">
        <v>5</v>
      </c>
      <c r="D21" s="41">
        <v>1</v>
      </c>
      <c r="E21" s="113" t="s">
        <v>145</v>
      </c>
      <c r="F21" s="107" t="s">
        <v>148</v>
      </c>
    </row>
    <row r="22" spans="1:6" ht="22.5" customHeight="1" x14ac:dyDescent="0.25">
      <c r="A22" s="926"/>
      <c r="B22" s="922"/>
      <c r="C22" s="906"/>
      <c r="D22" s="41">
        <v>3</v>
      </c>
      <c r="E22" s="113" t="s">
        <v>146</v>
      </c>
      <c r="F22" s="107" t="s">
        <v>149</v>
      </c>
    </row>
    <row r="23" spans="1:6" ht="22.5" customHeight="1" x14ac:dyDescent="0.25">
      <c r="A23" s="926"/>
      <c r="B23" s="923"/>
      <c r="C23" s="907"/>
      <c r="D23" s="41">
        <v>1</v>
      </c>
      <c r="E23" s="113" t="s">
        <v>147</v>
      </c>
      <c r="F23" s="107" t="s">
        <v>150</v>
      </c>
    </row>
    <row r="24" spans="1:6" ht="22.5" customHeight="1" x14ac:dyDescent="0.25">
      <c r="A24" s="926"/>
      <c r="B24" s="921">
        <v>2019</v>
      </c>
      <c r="C24" s="885">
        <v>2</v>
      </c>
      <c r="D24" s="41">
        <v>1</v>
      </c>
      <c r="E24" s="113" t="s">
        <v>152</v>
      </c>
      <c r="F24" s="107" t="s">
        <v>149</v>
      </c>
    </row>
    <row r="25" spans="1:6" ht="22.5" customHeight="1" x14ac:dyDescent="0.25">
      <c r="A25" s="926"/>
      <c r="B25" s="922"/>
      <c r="C25" s="906"/>
      <c r="D25" s="115">
        <v>1</v>
      </c>
      <c r="E25" s="116" t="s">
        <v>151</v>
      </c>
      <c r="F25" s="117" t="s">
        <v>150</v>
      </c>
    </row>
    <row r="26" spans="1:6" ht="26.25" customHeight="1" x14ac:dyDescent="0.25">
      <c r="A26" s="914" t="s">
        <v>160</v>
      </c>
      <c r="B26" s="915"/>
      <c r="C26" s="916"/>
      <c r="D26" s="118">
        <v>24</v>
      </c>
      <c r="E26" s="917"/>
      <c r="F26" s="918"/>
    </row>
    <row r="54" spans="2:13" ht="15.75" thickBot="1" x14ac:dyDescent="0.3"/>
    <row r="55" spans="2:13" ht="36.75" customHeight="1" thickBot="1" x14ac:dyDescent="0.3">
      <c r="B55" s="165" t="s">
        <v>187</v>
      </c>
      <c r="C55" s="173" t="s">
        <v>135</v>
      </c>
      <c r="D55" s="912" t="s">
        <v>186</v>
      </c>
      <c r="E55" s="913"/>
      <c r="F55" s="127" t="s">
        <v>128</v>
      </c>
      <c r="G55" s="153"/>
      <c r="H55" s="194" t="s">
        <v>135</v>
      </c>
      <c r="I55" s="195" t="s">
        <v>187</v>
      </c>
      <c r="J55" s="890" t="s">
        <v>186</v>
      </c>
      <c r="K55" s="890"/>
      <c r="L55" s="196" t="s">
        <v>128</v>
      </c>
      <c r="M55" s="89"/>
    </row>
    <row r="56" spans="2:13" ht="16.5" customHeight="1" x14ac:dyDescent="0.25">
      <c r="B56" s="166" t="s">
        <v>6</v>
      </c>
      <c r="C56" s="130">
        <v>2017</v>
      </c>
      <c r="D56" s="128">
        <v>3</v>
      </c>
      <c r="E56" s="125">
        <v>1</v>
      </c>
      <c r="F56" s="107" t="s">
        <v>132</v>
      </c>
      <c r="G56" s="154"/>
      <c r="H56" s="893">
        <v>2017</v>
      </c>
      <c r="I56" s="891" t="s">
        <v>6</v>
      </c>
      <c r="J56" s="906">
        <v>3</v>
      </c>
      <c r="K56" s="175">
        <v>1</v>
      </c>
      <c r="L56" s="176" t="s">
        <v>132</v>
      </c>
      <c r="M56" s="89"/>
    </row>
    <row r="57" spans="2:13" ht="16.5" customHeight="1" x14ac:dyDescent="0.25">
      <c r="B57" s="167"/>
      <c r="C57" s="131"/>
      <c r="D57" s="133"/>
      <c r="E57" s="125">
        <v>1</v>
      </c>
      <c r="F57" s="107" t="s">
        <v>133</v>
      </c>
      <c r="G57" s="154"/>
      <c r="H57" s="894"/>
      <c r="I57" s="892"/>
      <c r="J57" s="906"/>
      <c r="K57" s="125">
        <v>1</v>
      </c>
      <c r="L57" s="174" t="s">
        <v>133</v>
      </c>
      <c r="M57" s="89"/>
    </row>
    <row r="58" spans="2:13" ht="16.5" customHeight="1" x14ac:dyDescent="0.25">
      <c r="B58" s="167"/>
      <c r="C58" s="132"/>
      <c r="D58" s="129"/>
      <c r="E58" s="125">
        <v>1</v>
      </c>
      <c r="F58" s="107" t="s">
        <v>134</v>
      </c>
      <c r="G58" s="154"/>
      <c r="H58" s="894"/>
      <c r="I58" s="892"/>
      <c r="J58" s="907"/>
      <c r="K58" s="125">
        <v>1</v>
      </c>
      <c r="L58" s="174" t="s">
        <v>134</v>
      </c>
      <c r="M58" s="89"/>
    </row>
    <row r="59" spans="2:13" ht="16.5" customHeight="1" x14ac:dyDescent="0.25">
      <c r="B59" s="167"/>
      <c r="C59" s="130">
        <v>2019</v>
      </c>
      <c r="D59" s="128">
        <v>3</v>
      </c>
      <c r="E59" s="125">
        <v>1</v>
      </c>
      <c r="F59" s="107" t="s">
        <v>132</v>
      </c>
      <c r="G59" s="154"/>
      <c r="H59" s="894"/>
      <c r="I59" s="892" t="s">
        <v>188</v>
      </c>
      <c r="J59" s="885">
        <v>2</v>
      </c>
      <c r="K59" s="125">
        <v>1</v>
      </c>
      <c r="L59" s="174" t="s">
        <v>142</v>
      </c>
      <c r="M59" s="89"/>
    </row>
    <row r="60" spans="2:13" ht="16.5" customHeight="1" x14ac:dyDescent="0.25">
      <c r="B60" s="167"/>
      <c r="C60" s="131"/>
      <c r="D60" s="133"/>
      <c r="E60" s="125">
        <v>1</v>
      </c>
      <c r="F60" s="107" t="s">
        <v>134</v>
      </c>
      <c r="G60" s="154"/>
      <c r="H60" s="894"/>
      <c r="I60" s="892"/>
      <c r="J60" s="907"/>
      <c r="K60" s="125">
        <v>1</v>
      </c>
      <c r="L60" s="174" t="s">
        <v>142</v>
      </c>
      <c r="M60" s="89"/>
    </row>
    <row r="61" spans="2:13" ht="16.5" customHeight="1" x14ac:dyDescent="0.25">
      <c r="B61" s="168"/>
      <c r="C61" s="132"/>
      <c r="D61" s="129"/>
      <c r="E61" s="125">
        <v>1</v>
      </c>
      <c r="F61" s="107" t="s">
        <v>134</v>
      </c>
      <c r="G61" s="154"/>
      <c r="H61" s="894"/>
      <c r="I61" s="186" t="s">
        <v>9</v>
      </c>
      <c r="J61" s="125">
        <v>1</v>
      </c>
      <c r="K61" s="125">
        <v>1</v>
      </c>
      <c r="L61" s="174" t="s">
        <v>144</v>
      </c>
      <c r="M61" s="89"/>
    </row>
    <row r="62" spans="2:13" ht="16.5" customHeight="1" x14ac:dyDescent="0.25">
      <c r="B62" s="169"/>
      <c r="C62" s="159"/>
      <c r="D62" s="159"/>
      <c r="E62" s="159"/>
      <c r="F62" s="160"/>
      <c r="G62" s="155"/>
      <c r="H62" s="894"/>
      <c r="I62" s="892" t="s">
        <v>185</v>
      </c>
      <c r="J62" s="885">
        <v>5</v>
      </c>
      <c r="K62" s="125">
        <v>1</v>
      </c>
      <c r="L62" s="174" t="s">
        <v>148</v>
      </c>
      <c r="M62" s="89"/>
    </row>
    <row r="63" spans="2:13" ht="16.5" customHeight="1" x14ac:dyDescent="0.25">
      <c r="B63" s="166" t="s">
        <v>7</v>
      </c>
      <c r="C63" s="130">
        <v>2019</v>
      </c>
      <c r="D63" s="128">
        <v>6</v>
      </c>
      <c r="E63" s="125">
        <v>3</v>
      </c>
      <c r="F63" s="107" t="s">
        <v>156</v>
      </c>
      <c r="G63" s="156"/>
      <c r="H63" s="894"/>
      <c r="I63" s="892"/>
      <c r="J63" s="906"/>
      <c r="K63" s="125">
        <v>3</v>
      </c>
      <c r="L63" s="174" t="s">
        <v>149</v>
      </c>
      <c r="M63" s="89"/>
    </row>
    <row r="64" spans="2:13" ht="16.5" customHeight="1" thickBot="1" x14ac:dyDescent="0.3">
      <c r="B64" s="167"/>
      <c r="C64" s="131"/>
      <c r="D64" s="133"/>
      <c r="E64" s="125">
        <v>1</v>
      </c>
      <c r="F64" s="107" t="s">
        <v>157</v>
      </c>
      <c r="G64" s="156"/>
      <c r="H64" s="895"/>
      <c r="I64" s="896"/>
      <c r="J64" s="886"/>
      <c r="K64" s="177">
        <v>1</v>
      </c>
      <c r="L64" s="178" t="s">
        <v>189</v>
      </c>
      <c r="M64" s="89"/>
    </row>
    <row r="65" spans="2:13" ht="16.5" customHeight="1" thickTop="1" thickBot="1" x14ac:dyDescent="0.3">
      <c r="B65" s="170"/>
      <c r="C65" s="132"/>
      <c r="D65" s="129"/>
      <c r="E65" s="125">
        <v>2</v>
      </c>
      <c r="F65" s="107" t="s">
        <v>158</v>
      </c>
      <c r="G65" s="156"/>
      <c r="H65" s="185">
        <v>2018</v>
      </c>
      <c r="I65" s="187" t="s">
        <v>9</v>
      </c>
      <c r="J65" s="179">
        <v>2</v>
      </c>
      <c r="K65" s="179">
        <v>2</v>
      </c>
      <c r="L65" s="180" t="s">
        <v>144</v>
      </c>
      <c r="M65" s="89"/>
    </row>
    <row r="66" spans="2:13" ht="16.5" customHeight="1" thickTop="1" x14ac:dyDescent="0.25">
      <c r="B66" s="169"/>
      <c r="C66" s="159"/>
      <c r="D66" s="159"/>
      <c r="E66" s="159"/>
      <c r="F66" s="160"/>
      <c r="G66" s="155"/>
      <c r="H66" s="897">
        <v>2019</v>
      </c>
      <c r="I66" s="900" t="s">
        <v>6</v>
      </c>
      <c r="J66" s="908">
        <v>3</v>
      </c>
      <c r="K66" s="192">
        <v>1</v>
      </c>
      <c r="L66" s="193" t="s">
        <v>132</v>
      </c>
      <c r="M66" s="89"/>
    </row>
    <row r="67" spans="2:13" ht="16.5" customHeight="1" x14ac:dyDescent="0.25">
      <c r="B67" s="166" t="s">
        <v>8</v>
      </c>
      <c r="C67" s="130">
        <v>2017</v>
      </c>
      <c r="D67" s="128">
        <v>2</v>
      </c>
      <c r="E67" s="125">
        <v>1</v>
      </c>
      <c r="F67" s="107" t="s">
        <v>142</v>
      </c>
      <c r="G67" s="156"/>
      <c r="H67" s="898"/>
      <c r="I67" s="901"/>
      <c r="J67" s="906"/>
      <c r="K67" s="125">
        <v>1</v>
      </c>
      <c r="L67" s="174" t="s">
        <v>134</v>
      </c>
      <c r="M67" s="89"/>
    </row>
    <row r="68" spans="2:13" ht="16.5" customHeight="1" thickBot="1" x14ac:dyDescent="0.3">
      <c r="B68" s="168"/>
      <c r="C68" s="132"/>
      <c r="D68" s="129"/>
      <c r="E68" s="125">
        <v>1</v>
      </c>
      <c r="F68" s="107" t="s">
        <v>142</v>
      </c>
      <c r="G68" s="156"/>
      <c r="H68" s="898"/>
      <c r="I68" s="891"/>
      <c r="J68" s="907"/>
      <c r="K68" s="175">
        <v>1</v>
      </c>
      <c r="L68" s="176" t="s">
        <v>134</v>
      </c>
      <c r="M68" s="89"/>
    </row>
    <row r="69" spans="2:13" ht="16.5" customHeight="1" thickTop="1" x14ac:dyDescent="0.25">
      <c r="B69" s="169"/>
      <c r="C69" s="159"/>
      <c r="D69" s="159"/>
      <c r="E69" s="159"/>
      <c r="F69" s="160"/>
      <c r="G69" s="155"/>
      <c r="H69" s="898"/>
      <c r="I69" s="902" t="s">
        <v>184</v>
      </c>
      <c r="J69" s="909">
        <v>6</v>
      </c>
      <c r="K69" s="188">
        <v>3</v>
      </c>
      <c r="L69" s="189" t="s">
        <v>156</v>
      </c>
      <c r="M69" s="89"/>
    </row>
    <row r="70" spans="2:13" ht="16.5" customHeight="1" x14ac:dyDescent="0.25">
      <c r="B70" s="166" t="s">
        <v>9</v>
      </c>
      <c r="C70" s="126">
        <v>2017</v>
      </c>
      <c r="D70" s="125">
        <v>1</v>
      </c>
      <c r="E70" s="125">
        <v>1</v>
      </c>
      <c r="F70" s="107" t="s">
        <v>144</v>
      </c>
      <c r="G70" s="156"/>
      <c r="H70" s="898"/>
      <c r="I70" s="903"/>
      <c r="J70" s="910"/>
      <c r="K70" s="188">
        <v>1</v>
      </c>
      <c r="L70" s="189" t="s">
        <v>157</v>
      </c>
      <c r="M70" s="89"/>
    </row>
    <row r="71" spans="2:13" ht="16.5" customHeight="1" x14ac:dyDescent="0.25">
      <c r="B71" s="168"/>
      <c r="C71" s="98">
        <v>2018</v>
      </c>
      <c r="D71" s="125">
        <v>2</v>
      </c>
      <c r="E71" s="125">
        <v>2</v>
      </c>
      <c r="F71" s="107" t="s">
        <v>144</v>
      </c>
      <c r="G71" s="156"/>
      <c r="H71" s="898"/>
      <c r="I71" s="904"/>
      <c r="J71" s="911"/>
      <c r="K71" s="190">
        <v>2</v>
      </c>
      <c r="L71" s="191" t="s">
        <v>158</v>
      </c>
      <c r="M71" s="89"/>
    </row>
    <row r="72" spans="2:13" ht="16.5" customHeight="1" x14ac:dyDescent="0.25">
      <c r="B72" s="169"/>
      <c r="C72" s="159"/>
      <c r="D72" s="159"/>
      <c r="E72" s="159"/>
      <c r="F72" s="160"/>
      <c r="G72" s="155"/>
      <c r="H72" s="898"/>
      <c r="I72" s="901" t="s">
        <v>185</v>
      </c>
      <c r="J72" s="885">
        <v>2</v>
      </c>
      <c r="K72" s="125">
        <v>1</v>
      </c>
      <c r="L72" s="174" t="s">
        <v>149</v>
      </c>
      <c r="M72" s="89"/>
    </row>
    <row r="73" spans="2:13" ht="16.5" customHeight="1" thickBot="1" x14ac:dyDescent="0.3">
      <c r="B73" s="166" t="s">
        <v>185</v>
      </c>
      <c r="C73" s="130">
        <v>2017</v>
      </c>
      <c r="D73" s="128">
        <v>5</v>
      </c>
      <c r="E73" s="125">
        <v>1</v>
      </c>
      <c r="F73" s="107" t="s">
        <v>148</v>
      </c>
      <c r="G73" s="156"/>
      <c r="H73" s="899"/>
      <c r="I73" s="905"/>
      <c r="J73" s="886"/>
      <c r="K73" s="181">
        <v>1</v>
      </c>
      <c r="L73" s="182" t="s">
        <v>189</v>
      </c>
      <c r="M73" s="89"/>
    </row>
    <row r="74" spans="2:13" ht="16.5" customHeight="1" thickTop="1" thickBot="1" x14ac:dyDescent="0.3">
      <c r="B74" s="171"/>
      <c r="C74" s="131"/>
      <c r="D74" s="133"/>
      <c r="E74" s="125">
        <v>3</v>
      </c>
      <c r="F74" s="107" t="s">
        <v>149</v>
      </c>
      <c r="G74" s="156"/>
      <c r="H74" s="887" t="s">
        <v>36</v>
      </c>
      <c r="I74" s="888"/>
      <c r="J74" s="889"/>
      <c r="K74" s="183">
        <f>SUM(K56:K73)</f>
        <v>24</v>
      </c>
      <c r="L74" s="184"/>
      <c r="M74" s="89"/>
    </row>
    <row r="75" spans="2:13" ht="16.5" customHeight="1" x14ac:dyDescent="0.25">
      <c r="B75" s="171"/>
      <c r="C75" s="132"/>
      <c r="D75" s="129"/>
      <c r="E75" s="125">
        <v>1</v>
      </c>
      <c r="F75" s="107" t="s">
        <v>189</v>
      </c>
      <c r="G75" s="156"/>
      <c r="H75" s="89"/>
      <c r="I75" s="89"/>
      <c r="J75" s="89"/>
      <c r="K75" s="89"/>
      <c r="L75" s="89"/>
      <c r="M75" s="89"/>
    </row>
    <row r="76" spans="2:13" ht="16.5" customHeight="1" x14ac:dyDescent="0.25">
      <c r="B76" s="171"/>
      <c r="C76" s="130">
        <v>2019</v>
      </c>
      <c r="D76" s="128">
        <v>2</v>
      </c>
      <c r="E76" s="125">
        <v>1</v>
      </c>
      <c r="F76" s="107" t="s">
        <v>149</v>
      </c>
      <c r="G76" s="156"/>
      <c r="H76" s="89" t="s">
        <v>300</v>
      </c>
      <c r="I76" s="89"/>
      <c r="J76" s="89"/>
      <c r="K76" s="89"/>
      <c r="L76" s="89"/>
    </row>
    <row r="77" spans="2:13" ht="16.5" customHeight="1" x14ac:dyDescent="0.25">
      <c r="B77" s="171"/>
      <c r="C77" s="131"/>
      <c r="D77" s="133"/>
      <c r="E77" s="115">
        <v>1</v>
      </c>
      <c r="F77" s="117" t="s">
        <v>189</v>
      </c>
      <c r="G77" s="156"/>
    </row>
    <row r="78" spans="2:13" ht="16.5" customHeight="1" thickBot="1" x14ac:dyDescent="0.3">
      <c r="B78" s="172" t="s">
        <v>36</v>
      </c>
      <c r="C78" s="161"/>
      <c r="D78" s="162"/>
      <c r="E78" s="163">
        <v>24</v>
      </c>
      <c r="F78" s="164"/>
      <c r="G78" s="157"/>
    </row>
    <row r="79" spans="2:13" x14ac:dyDescent="0.25">
      <c r="G79" s="158"/>
    </row>
  </sheetData>
  <mergeCells count="41">
    <mergeCell ref="B21:B23"/>
    <mergeCell ref="B24:B25"/>
    <mergeCell ref="C3:D3"/>
    <mergeCell ref="B4:B6"/>
    <mergeCell ref="A10:F10"/>
    <mergeCell ref="C4:C6"/>
    <mergeCell ref="B7:B9"/>
    <mergeCell ref="C7:C9"/>
    <mergeCell ref="A4:A9"/>
    <mergeCell ref="D55:E55"/>
    <mergeCell ref="A26:C26"/>
    <mergeCell ref="E26:F26"/>
    <mergeCell ref="C15:C16"/>
    <mergeCell ref="A11:A13"/>
    <mergeCell ref="B11:B13"/>
    <mergeCell ref="C11:C13"/>
    <mergeCell ref="A14:F14"/>
    <mergeCell ref="A17:F17"/>
    <mergeCell ref="A20:F20"/>
    <mergeCell ref="C21:C23"/>
    <mergeCell ref="C24:C25"/>
    <mergeCell ref="A18:A19"/>
    <mergeCell ref="A15:A16"/>
    <mergeCell ref="A21:A25"/>
    <mergeCell ref="B15:B16"/>
    <mergeCell ref="J72:J73"/>
    <mergeCell ref="H74:J74"/>
    <mergeCell ref="J55:K55"/>
    <mergeCell ref="I56:I58"/>
    <mergeCell ref="H56:H64"/>
    <mergeCell ref="I62:I64"/>
    <mergeCell ref="I59:I60"/>
    <mergeCell ref="H66:H73"/>
    <mergeCell ref="I66:I68"/>
    <mergeCell ref="I69:I71"/>
    <mergeCell ref="I72:I73"/>
    <mergeCell ref="J56:J58"/>
    <mergeCell ref="J59:J60"/>
    <mergeCell ref="J62:J64"/>
    <mergeCell ref="J66:J68"/>
    <mergeCell ref="J69:J71"/>
  </mergeCells>
  <pageMargins left="0.7" right="0.7" top="0.75" bottom="0.75" header="0.3" footer="0.3"/>
  <pageSetup paperSize="9" orientation="portrait" verticalDpi="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workbookViewId="0">
      <selection activeCell="H6" sqref="H6"/>
    </sheetView>
  </sheetViews>
  <sheetFormatPr baseColWidth="10" defaultRowHeight="15" x14ac:dyDescent="0.25"/>
  <cols>
    <col min="1" max="1" width="9" customWidth="1"/>
    <col min="2" max="5" width="16.5703125" customWidth="1"/>
  </cols>
  <sheetData>
    <row r="1" spans="1:5" ht="29.25" customHeight="1" x14ac:dyDescent="0.25">
      <c r="A1" s="930" t="s">
        <v>176</v>
      </c>
      <c r="B1" s="930"/>
      <c r="C1" s="930"/>
      <c r="D1" s="930"/>
      <c r="E1" s="930"/>
    </row>
    <row r="2" spans="1:5" ht="15.75" thickBot="1" x14ac:dyDescent="0.3"/>
    <row r="3" spans="1:5" s="5" customFormat="1" ht="30" customHeight="1" x14ac:dyDescent="0.25">
      <c r="A3" s="868" t="s">
        <v>135</v>
      </c>
      <c r="B3" s="811" t="s">
        <v>174</v>
      </c>
      <c r="C3" s="811"/>
      <c r="D3" s="811" t="s">
        <v>175</v>
      </c>
      <c r="E3" s="929"/>
    </row>
    <row r="4" spans="1:5" s="5" customFormat="1" ht="30" customHeight="1" x14ac:dyDescent="0.25">
      <c r="A4" s="869"/>
      <c r="B4" s="98" t="s">
        <v>36</v>
      </c>
      <c r="C4" s="79" t="s">
        <v>5</v>
      </c>
      <c r="D4" s="98" t="s">
        <v>36</v>
      </c>
      <c r="E4" s="80" t="s">
        <v>5</v>
      </c>
    </row>
    <row r="5" spans="1:5" s="5" customFormat="1" ht="23.25" customHeight="1" x14ac:dyDescent="0.25">
      <c r="A5" s="87">
        <v>2019</v>
      </c>
      <c r="B5" s="88"/>
      <c r="C5" s="88"/>
      <c r="D5" s="88"/>
      <c r="E5" s="107"/>
    </row>
    <row r="6" spans="1:5" s="5" customFormat="1" ht="23.25" customHeight="1" x14ac:dyDescent="0.25">
      <c r="A6" s="87">
        <v>2018</v>
      </c>
      <c r="B6" s="88"/>
      <c r="C6" s="88"/>
      <c r="D6" s="88"/>
      <c r="E6" s="107"/>
    </row>
    <row r="7" spans="1:5" s="5" customFormat="1" ht="23.25" customHeight="1" x14ac:dyDescent="0.25">
      <c r="A7" s="87">
        <v>2017</v>
      </c>
      <c r="B7" s="88"/>
      <c r="C7" s="88"/>
      <c r="D7" s="88"/>
      <c r="E7" s="107"/>
    </row>
    <row r="8" spans="1:5" s="5" customFormat="1" ht="23.25" customHeight="1" x14ac:dyDescent="0.25">
      <c r="A8" s="87">
        <v>2016</v>
      </c>
      <c r="B8" s="37">
        <v>36</v>
      </c>
      <c r="C8" s="37">
        <v>823</v>
      </c>
      <c r="D8" s="37">
        <v>100</v>
      </c>
      <c r="E8" s="110">
        <v>1084</v>
      </c>
    </row>
    <row r="9" spans="1:5" s="5" customFormat="1" ht="23.25" customHeight="1" x14ac:dyDescent="0.25">
      <c r="A9" s="87">
        <v>2015</v>
      </c>
      <c r="B9" s="37">
        <v>55</v>
      </c>
      <c r="C9" s="37">
        <v>854</v>
      </c>
      <c r="D9" s="37">
        <v>65</v>
      </c>
      <c r="E9" s="110">
        <v>909</v>
      </c>
    </row>
    <row r="10" spans="1:5" s="5" customFormat="1" ht="23.25" customHeight="1" x14ac:dyDescent="0.25">
      <c r="A10" s="87">
        <v>2014</v>
      </c>
      <c r="B10" s="37">
        <v>36</v>
      </c>
      <c r="C10" s="37" t="s">
        <v>177</v>
      </c>
      <c r="D10" s="37" t="s">
        <v>177</v>
      </c>
      <c r="E10" s="110" t="s">
        <v>177</v>
      </c>
    </row>
    <row r="11" spans="1:5" s="5" customFormat="1" ht="23.25" customHeight="1" x14ac:dyDescent="0.25">
      <c r="A11" s="87">
        <v>2013</v>
      </c>
      <c r="B11" s="37">
        <v>37</v>
      </c>
      <c r="C11" s="37" t="s">
        <v>177</v>
      </c>
      <c r="D11" s="37">
        <v>47</v>
      </c>
      <c r="E11" s="110" t="s">
        <v>177</v>
      </c>
    </row>
    <row r="12" spans="1:5" s="5" customFormat="1" ht="23.25" customHeight="1" x14ac:dyDescent="0.25">
      <c r="A12" s="87">
        <v>2012</v>
      </c>
      <c r="B12" s="37">
        <v>31</v>
      </c>
      <c r="C12" s="37" t="s">
        <v>177</v>
      </c>
      <c r="D12" s="37">
        <v>50</v>
      </c>
      <c r="E12" s="110" t="s">
        <v>177</v>
      </c>
    </row>
    <row r="13" spans="1:5" s="5" customFormat="1" ht="23.25" customHeight="1" thickBot="1" x14ac:dyDescent="0.3">
      <c r="A13" s="123">
        <v>2011</v>
      </c>
      <c r="B13" s="33">
        <v>19</v>
      </c>
      <c r="C13" s="33" t="s">
        <v>177</v>
      </c>
      <c r="D13" s="33">
        <v>32</v>
      </c>
      <c r="E13" s="124" t="s">
        <v>177</v>
      </c>
    </row>
    <row r="15" spans="1:5" x14ac:dyDescent="0.25">
      <c r="A15" t="s">
        <v>179</v>
      </c>
    </row>
    <row r="16" spans="1:5" x14ac:dyDescent="0.25">
      <c r="A16" t="s">
        <v>178</v>
      </c>
    </row>
  </sheetData>
  <mergeCells count="4">
    <mergeCell ref="A3:A4"/>
    <mergeCell ref="B3:C3"/>
    <mergeCell ref="D3:E3"/>
    <mergeCell ref="A1:E1"/>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O8" sqref="O8"/>
    </sheetView>
  </sheetViews>
  <sheetFormatPr baseColWidth="10" defaultRowHeight="15" x14ac:dyDescent="0.25"/>
  <cols>
    <col min="1" max="1" width="15.85546875" customWidth="1"/>
    <col min="2" max="2" width="19.5703125" customWidth="1"/>
    <col min="3" max="10" width="7.5703125" customWidth="1"/>
    <col min="11" max="12" width="7.5703125" style="89" customWidth="1"/>
    <col min="13" max="14" width="7.5703125" customWidth="1"/>
  </cols>
  <sheetData>
    <row r="1" spans="1:15" x14ac:dyDescent="0.25">
      <c r="A1" t="s">
        <v>153</v>
      </c>
    </row>
    <row r="2" spans="1:15" ht="15.75" thickBot="1" x14ac:dyDescent="0.3"/>
    <row r="3" spans="1:15" ht="15" customHeight="1" x14ac:dyDescent="0.25">
      <c r="A3" s="953" t="s">
        <v>1</v>
      </c>
      <c r="B3" s="927" t="s">
        <v>128</v>
      </c>
      <c r="C3" s="956" t="s">
        <v>154</v>
      </c>
      <c r="D3" s="957"/>
      <c r="E3" s="957"/>
      <c r="F3" s="957"/>
      <c r="G3" s="957"/>
      <c r="H3" s="957"/>
      <c r="I3" s="944" t="s">
        <v>155</v>
      </c>
      <c r="J3" s="945"/>
      <c r="K3" s="945"/>
      <c r="L3" s="945"/>
      <c r="M3" s="945"/>
      <c r="N3" s="946"/>
    </row>
    <row r="4" spans="1:15" ht="15" customHeight="1" x14ac:dyDescent="0.25">
      <c r="A4" s="954"/>
      <c r="B4" s="761"/>
      <c r="C4" s="958"/>
      <c r="D4" s="959"/>
      <c r="E4" s="959"/>
      <c r="F4" s="959"/>
      <c r="G4" s="959"/>
      <c r="H4" s="959"/>
      <c r="I4" s="947"/>
      <c r="J4" s="948"/>
      <c r="K4" s="948"/>
      <c r="L4" s="948"/>
      <c r="M4" s="948"/>
      <c r="N4" s="949"/>
    </row>
    <row r="5" spans="1:15" ht="28.5" customHeight="1" x14ac:dyDescent="0.25">
      <c r="A5" s="954"/>
      <c r="B5" s="761"/>
      <c r="C5" s="960" t="s">
        <v>167</v>
      </c>
      <c r="D5" s="961"/>
      <c r="E5" s="960" t="s">
        <v>165</v>
      </c>
      <c r="F5" s="961"/>
      <c r="G5" s="960" t="s">
        <v>163</v>
      </c>
      <c r="H5" s="962"/>
      <c r="I5" s="950" t="s">
        <v>164</v>
      </c>
      <c r="J5" s="951"/>
      <c r="K5" s="950" t="s">
        <v>165</v>
      </c>
      <c r="L5" s="951"/>
      <c r="M5" s="950" t="s">
        <v>166</v>
      </c>
      <c r="N5" s="952"/>
    </row>
    <row r="6" spans="1:15" ht="23.25" customHeight="1" x14ac:dyDescent="0.25">
      <c r="A6" s="955"/>
      <c r="B6" s="761"/>
      <c r="C6" s="631">
        <v>2017</v>
      </c>
      <c r="D6" s="632">
        <v>2018</v>
      </c>
      <c r="E6" s="631">
        <v>2017</v>
      </c>
      <c r="F6" s="633">
        <v>2018</v>
      </c>
      <c r="G6" s="631">
        <v>2017</v>
      </c>
      <c r="H6" s="634">
        <v>2018</v>
      </c>
      <c r="I6" s="655">
        <v>2017</v>
      </c>
      <c r="J6" s="656">
        <v>2018</v>
      </c>
      <c r="K6" s="655">
        <v>2017</v>
      </c>
      <c r="L6" s="657">
        <v>2018</v>
      </c>
      <c r="M6" s="655">
        <v>2017</v>
      </c>
      <c r="N6" s="658">
        <v>2018</v>
      </c>
    </row>
    <row r="7" spans="1:15" ht="25.5" customHeight="1" x14ac:dyDescent="0.25">
      <c r="A7" s="938" t="s">
        <v>6</v>
      </c>
      <c r="B7" s="119" t="s">
        <v>134</v>
      </c>
      <c r="C7" s="635">
        <v>348</v>
      </c>
      <c r="D7" s="568">
        <v>294</v>
      </c>
      <c r="E7" s="635">
        <v>196</v>
      </c>
      <c r="F7" s="636">
        <v>261</v>
      </c>
      <c r="G7" s="635">
        <v>348</v>
      </c>
      <c r="H7" s="637">
        <v>317</v>
      </c>
      <c r="I7" s="659">
        <v>371</v>
      </c>
      <c r="J7" s="660">
        <v>374</v>
      </c>
      <c r="K7" s="659">
        <v>675</v>
      </c>
      <c r="L7" s="661">
        <v>596</v>
      </c>
      <c r="M7" s="659">
        <v>17</v>
      </c>
      <c r="N7" s="662">
        <v>15</v>
      </c>
    </row>
    <row r="8" spans="1:15" ht="25.5" customHeight="1" thickBot="1" x14ac:dyDescent="0.3">
      <c r="A8" s="939"/>
      <c r="B8" s="121" t="s">
        <v>132</v>
      </c>
      <c r="C8" s="638">
        <v>131</v>
      </c>
      <c r="D8" s="581">
        <v>196</v>
      </c>
      <c r="E8" s="638">
        <v>57</v>
      </c>
      <c r="F8" s="639">
        <v>93</v>
      </c>
      <c r="G8" s="638">
        <v>109</v>
      </c>
      <c r="H8" s="640">
        <v>104</v>
      </c>
      <c r="I8" s="663">
        <v>172</v>
      </c>
      <c r="J8" s="664">
        <v>194</v>
      </c>
      <c r="K8" s="663">
        <v>312</v>
      </c>
      <c r="L8" s="665">
        <v>326</v>
      </c>
      <c r="M8" s="663">
        <v>514</v>
      </c>
      <c r="N8" s="666">
        <v>454</v>
      </c>
    </row>
    <row r="9" spans="1:15" ht="25.5" customHeight="1" x14ac:dyDescent="0.25">
      <c r="A9" s="940" t="s">
        <v>7</v>
      </c>
      <c r="B9" s="120" t="s">
        <v>156</v>
      </c>
      <c r="C9" s="641">
        <v>157</v>
      </c>
      <c r="D9" s="642">
        <v>117</v>
      </c>
      <c r="E9" s="641">
        <v>73</v>
      </c>
      <c r="F9" s="643">
        <v>79</v>
      </c>
      <c r="G9" s="641">
        <v>126</v>
      </c>
      <c r="H9" s="644">
        <v>171</v>
      </c>
      <c r="I9" s="667">
        <v>117</v>
      </c>
      <c r="J9" s="668">
        <v>115</v>
      </c>
      <c r="K9" s="667">
        <v>213</v>
      </c>
      <c r="L9" s="669">
        <v>232</v>
      </c>
      <c r="M9" s="667">
        <v>0</v>
      </c>
      <c r="N9" s="670">
        <v>0</v>
      </c>
    </row>
    <row r="10" spans="1:15" ht="25.5" customHeight="1" x14ac:dyDescent="0.25">
      <c r="A10" s="941"/>
      <c r="B10" s="119" t="s">
        <v>157</v>
      </c>
      <c r="C10" s="635" t="s">
        <v>414</v>
      </c>
      <c r="D10" s="568" t="s">
        <v>414</v>
      </c>
      <c r="E10" s="635" t="s">
        <v>414</v>
      </c>
      <c r="F10" s="636" t="s">
        <v>414</v>
      </c>
      <c r="G10" s="635" t="s">
        <v>414</v>
      </c>
      <c r="H10" s="637" t="s">
        <v>414</v>
      </c>
      <c r="I10" s="659" t="s">
        <v>414</v>
      </c>
      <c r="J10" s="660" t="s">
        <v>414</v>
      </c>
      <c r="K10" s="659" t="s">
        <v>414</v>
      </c>
      <c r="L10" s="661" t="s">
        <v>414</v>
      </c>
      <c r="M10" s="659" t="s">
        <v>414</v>
      </c>
      <c r="N10" s="662" t="s">
        <v>414</v>
      </c>
    </row>
    <row r="11" spans="1:15" ht="25.5" customHeight="1" thickBot="1" x14ac:dyDescent="0.3">
      <c r="A11" s="939"/>
      <c r="B11" s="121" t="s">
        <v>305</v>
      </c>
      <c r="C11" s="638">
        <v>80</v>
      </c>
      <c r="D11" s="581">
        <v>45</v>
      </c>
      <c r="E11" s="638">
        <v>63</v>
      </c>
      <c r="F11" s="639">
        <v>36</v>
      </c>
      <c r="G11" s="638">
        <v>24</v>
      </c>
      <c r="H11" s="640">
        <v>36</v>
      </c>
      <c r="I11" s="663">
        <v>62</v>
      </c>
      <c r="J11" s="664">
        <v>31</v>
      </c>
      <c r="K11" s="663">
        <v>105</v>
      </c>
      <c r="L11" s="665">
        <v>86</v>
      </c>
      <c r="M11" s="663">
        <v>3</v>
      </c>
      <c r="N11" s="666">
        <v>9</v>
      </c>
    </row>
    <row r="12" spans="1:15" ht="25.5" customHeight="1" thickBot="1" x14ac:dyDescent="0.3">
      <c r="A12" s="606" t="s">
        <v>8</v>
      </c>
      <c r="B12" s="122" t="s">
        <v>142</v>
      </c>
      <c r="C12" s="645">
        <v>100</v>
      </c>
      <c r="D12" s="646">
        <v>82</v>
      </c>
      <c r="E12" s="645">
        <v>49</v>
      </c>
      <c r="F12" s="647">
        <v>44</v>
      </c>
      <c r="G12" s="645">
        <v>105</v>
      </c>
      <c r="H12" s="648">
        <v>91</v>
      </c>
      <c r="I12" s="671">
        <v>92</v>
      </c>
      <c r="J12" s="672">
        <v>77</v>
      </c>
      <c r="K12" s="671">
        <v>163</v>
      </c>
      <c r="L12" s="673">
        <v>163</v>
      </c>
      <c r="M12" s="671">
        <v>5</v>
      </c>
      <c r="N12" s="674">
        <v>7</v>
      </c>
    </row>
    <row r="13" spans="1:15" ht="25.5" customHeight="1" x14ac:dyDescent="0.25">
      <c r="A13" s="940" t="s">
        <v>9</v>
      </c>
      <c r="B13" s="120" t="s">
        <v>168</v>
      </c>
      <c r="C13" s="641">
        <v>123</v>
      </c>
      <c r="D13" s="642">
        <v>234</v>
      </c>
      <c r="E13" s="641">
        <v>73</v>
      </c>
      <c r="F13" s="643">
        <v>126</v>
      </c>
      <c r="G13" s="641">
        <v>203</v>
      </c>
      <c r="H13" s="644">
        <v>245</v>
      </c>
      <c r="I13" s="667">
        <v>247</v>
      </c>
      <c r="J13" s="668">
        <v>310</v>
      </c>
      <c r="K13" s="667">
        <v>472</v>
      </c>
      <c r="L13" s="669">
        <v>489</v>
      </c>
      <c r="M13" s="667">
        <v>0</v>
      </c>
      <c r="N13" s="670">
        <v>0</v>
      </c>
    </row>
    <row r="14" spans="1:15" ht="25.5" customHeight="1" thickBot="1" x14ac:dyDescent="0.3">
      <c r="A14" s="939"/>
      <c r="B14" s="121" t="s">
        <v>169</v>
      </c>
      <c r="C14" s="635" t="s">
        <v>414</v>
      </c>
      <c r="D14" s="568" t="s">
        <v>414</v>
      </c>
      <c r="E14" s="635" t="s">
        <v>414</v>
      </c>
      <c r="F14" s="636" t="s">
        <v>414</v>
      </c>
      <c r="G14" s="635" t="s">
        <v>414</v>
      </c>
      <c r="H14" s="637" t="s">
        <v>414</v>
      </c>
      <c r="I14" s="659" t="s">
        <v>414</v>
      </c>
      <c r="J14" s="660" t="s">
        <v>414</v>
      </c>
      <c r="K14" s="659" t="s">
        <v>414</v>
      </c>
      <c r="L14" s="661" t="s">
        <v>414</v>
      </c>
      <c r="M14" s="659" t="s">
        <v>414</v>
      </c>
      <c r="N14" s="662" t="s">
        <v>414</v>
      </c>
    </row>
    <row r="15" spans="1:15" ht="25.5" customHeight="1" x14ac:dyDescent="0.25">
      <c r="A15" s="940" t="s">
        <v>10</v>
      </c>
      <c r="B15" s="120" t="s">
        <v>170</v>
      </c>
      <c r="C15" s="641">
        <v>102</v>
      </c>
      <c r="D15" s="642">
        <v>74</v>
      </c>
      <c r="E15" s="641">
        <v>37</v>
      </c>
      <c r="F15" s="643">
        <v>45</v>
      </c>
      <c r="G15" s="641">
        <v>57</v>
      </c>
      <c r="H15" s="644">
        <v>77</v>
      </c>
      <c r="I15" s="667">
        <v>95</v>
      </c>
      <c r="J15" s="668">
        <v>86</v>
      </c>
      <c r="K15" s="667">
        <v>149</v>
      </c>
      <c r="L15" s="669">
        <v>205</v>
      </c>
      <c r="M15" s="667">
        <v>6</v>
      </c>
      <c r="N15" s="670">
        <v>10</v>
      </c>
      <c r="O15" s="605"/>
    </row>
    <row r="16" spans="1:15" ht="25.5" customHeight="1" x14ac:dyDescent="0.25">
      <c r="A16" s="941"/>
      <c r="B16" s="942" t="s">
        <v>171</v>
      </c>
      <c r="C16" s="931" t="s">
        <v>415</v>
      </c>
      <c r="D16" s="932"/>
      <c r="E16" s="932"/>
      <c r="F16" s="932"/>
      <c r="G16" s="649">
        <v>26</v>
      </c>
      <c r="H16" s="650">
        <v>56</v>
      </c>
      <c r="I16" s="933" t="s">
        <v>417</v>
      </c>
      <c r="J16" s="934"/>
      <c r="K16" s="934"/>
      <c r="L16" s="934"/>
      <c r="M16" s="934"/>
      <c r="N16" s="935"/>
    </row>
    <row r="17" spans="1:14" ht="25.5" customHeight="1" x14ac:dyDescent="0.25">
      <c r="A17" s="941"/>
      <c r="B17" s="943"/>
      <c r="C17" s="931" t="s">
        <v>416</v>
      </c>
      <c r="D17" s="932"/>
      <c r="E17" s="932"/>
      <c r="F17" s="932"/>
      <c r="G17" s="649"/>
      <c r="H17" s="650"/>
      <c r="I17" s="933" t="s">
        <v>418</v>
      </c>
      <c r="J17" s="934"/>
      <c r="K17" s="934"/>
      <c r="L17" s="934"/>
      <c r="M17" s="934"/>
      <c r="N17" s="935"/>
    </row>
    <row r="18" spans="1:14" ht="25.5" customHeight="1" thickBot="1" x14ac:dyDescent="0.3">
      <c r="A18" s="939"/>
      <c r="B18" s="121" t="s">
        <v>173</v>
      </c>
      <c r="C18" s="638" t="s">
        <v>414</v>
      </c>
      <c r="D18" s="581" t="s">
        <v>414</v>
      </c>
      <c r="E18" s="638" t="s">
        <v>414</v>
      </c>
      <c r="F18" s="639" t="s">
        <v>414</v>
      </c>
      <c r="G18" s="638" t="s">
        <v>414</v>
      </c>
      <c r="H18" s="640" t="s">
        <v>414</v>
      </c>
      <c r="I18" s="663" t="s">
        <v>414</v>
      </c>
      <c r="J18" s="664" t="s">
        <v>414</v>
      </c>
      <c r="K18" s="663" t="s">
        <v>414</v>
      </c>
      <c r="L18" s="665" t="s">
        <v>414</v>
      </c>
      <c r="M18" s="663" t="s">
        <v>414</v>
      </c>
      <c r="N18" s="666" t="s">
        <v>414</v>
      </c>
    </row>
    <row r="19" spans="1:14" ht="25.5" customHeight="1" thickBot="1" x14ac:dyDescent="0.3">
      <c r="A19" s="936" t="s">
        <v>36</v>
      </c>
      <c r="B19" s="937"/>
      <c r="C19" s="651">
        <f t="shared" ref="C19:N19" si="0">SUM(C7:C18)</f>
        <v>1041</v>
      </c>
      <c r="D19" s="652">
        <f t="shared" si="0"/>
        <v>1042</v>
      </c>
      <c r="E19" s="651">
        <f t="shared" si="0"/>
        <v>548</v>
      </c>
      <c r="F19" s="653">
        <f t="shared" si="0"/>
        <v>684</v>
      </c>
      <c r="G19" s="651">
        <f t="shared" si="0"/>
        <v>998</v>
      </c>
      <c r="H19" s="654">
        <f t="shared" si="0"/>
        <v>1097</v>
      </c>
      <c r="I19" s="675">
        <f t="shared" si="0"/>
        <v>1156</v>
      </c>
      <c r="J19" s="676">
        <f t="shared" si="0"/>
        <v>1187</v>
      </c>
      <c r="K19" s="675">
        <f t="shared" si="0"/>
        <v>2089</v>
      </c>
      <c r="L19" s="677">
        <f t="shared" si="0"/>
        <v>2097</v>
      </c>
      <c r="M19" s="675">
        <f t="shared" si="0"/>
        <v>545</v>
      </c>
      <c r="N19" s="678">
        <f t="shared" si="0"/>
        <v>495</v>
      </c>
    </row>
    <row r="21" spans="1:14" x14ac:dyDescent="0.25">
      <c r="A21" t="s">
        <v>172</v>
      </c>
    </row>
    <row r="22" spans="1:14" x14ac:dyDescent="0.25">
      <c r="A22" t="s">
        <v>306</v>
      </c>
    </row>
  </sheetData>
  <mergeCells count="20">
    <mergeCell ref="A3:A6"/>
    <mergeCell ref="B3:B6"/>
    <mergeCell ref="C3:H4"/>
    <mergeCell ref="C5:D5"/>
    <mergeCell ref="E5:F5"/>
    <mergeCell ref="G5:H5"/>
    <mergeCell ref="I3:N4"/>
    <mergeCell ref="I5:J5"/>
    <mergeCell ref="K5:L5"/>
    <mergeCell ref="M5:N5"/>
    <mergeCell ref="C16:F16"/>
    <mergeCell ref="C17:F17"/>
    <mergeCell ref="I16:N16"/>
    <mergeCell ref="I17:N17"/>
    <mergeCell ref="A19:B19"/>
    <mergeCell ref="A7:A8"/>
    <mergeCell ref="A9:A11"/>
    <mergeCell ref="A13:A14"/>
    <mergeCell ref="A15:A18"/>
    <mergeCell ref="B16:B17"/>
  </mergeCells>
  <pageMargins left="0.7" right="0.7" top="0.75" bottom="0.75" header="0.3" footer="0.3"/>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1"/>
  <sheetViews>
    <sheetView workbookViewId="0">
      <selection activeCell="I6" sqref="I6"/>
    </sheetView>
  </sheetViews>
  <sheetFormatPr baseColWidth="10" defaultRowHeight="15" x14ac:dyDescent="0.25"/>
  <cols>
    <col min="1" max="1" width="17.5703125" customWidth="1"/>
    <col min="2" max="19" width="9.7109375" customWidth="1"/>
  </cols>
  <sheetData>
    <row r="1" spans="1:20" s="236" customFormat="1" ht="29.25" customHeight="1" thickBot="1" x14ac:dyDescent="0.3">
      <c r="A1" s="963" t="s">
        <v>257</v>
      </c>
      <c r="B1" s="963"/>
      <c r="C1" s="963"/>
      <c r="D1" s="963"/>
      <c r="E1" s="963"/>
      <c r="F1" s="963"/>
      <c r="G1" s="963"/>
      <c r="H1" s="963"/>
      <c r="I1" s="963"/>
      <c r="J1" s="963"/>
      <c r="K1" s="963"/>
      <c r="L1" s="963"/>
      <c r="M1" s="963"/>
      <c r="N1" s="963"/>
      <c r="O1" s="963"/>
      <c r="P1" s="963"/>
      <c r="Q1" s="963"/>
      <c r="R1" s="963"/>
      <c r="S1" s="963"/>
    </row>
    <row r="2" spans="1:20" s="5" customFormat="1" ht="30" customHeight="1" x14ac:dyDescent="0.25">
      <c r="A2" s="868" t="s">
        <v>135</v>
      </c>
      <c r="B2" s="984" t="s">
        <v>6</v>
      </c>
      <c r="C2" s="984"/>
      <c r="D2" s="992"/>
      <c r="E2" s="983" t="s">
        <v>7</v>
      </c>
      <c r="F2" s="984"/>
      <c r="G2" s="985"/>
      <c r="H2" s="983" t="s">
        <v>8</v>
      </c>
      <c r="I2" s="984"/>
      <c r="J2" s="985"/>
      <c r="K2" s="983" t="s">
        <v>9</v>
      </c>
      <c r="L2" s="984"/>
      <c r="M2" s="985"/>
      <c r="N2" s="983" t="s">
        <v>10</v>
      </c>
      <c r="O2" s="984"/>
      <c r="P2" s="985"/>
      <c r="Q2" s="986" t="s">
        <v>256</v>
      </c>
      <c r="R2" s="984"/>
      <c r="S2" s="987"/>
    </row>
    <row r="3" spans="1:20" s="5" customFormat="1" ht="30" customHeight="1" thickBot="1" x14ac:dyDescent="0.3">
      <c r="A3" s="991"/>
      <c r="B3" s="72" t="s">
        <v>216</v>
      </c>
      <c r="C3" s="72" t="s">
        <v>217</v>
      </c>
      <c r="D3" s="250" t="s">
        <v>218</v>
      </c>
      <c r="E3" s="256" t="s">
        <v>216</v>
      </c>
      <c r="F3" s="72" t="s">
        <v>217</v>
      </c>
      <c r="G3" s="246" t="s">
        <v>218</v>
      </c>
      <c r="H3" s="256" t="s">
        <v>216</v>
      </c>
      <c r="I3" s="72" t="s">
        <v>217</v>
      </c>
      <c r="J3" s="246" t="s">
        <v>218</v>
      </c>
      <c r="K3" s="256" t="s">
        <v>216</v>
      </c>
      <c r="L3" s="72" t="s">
        <v>217</v>
      </c>
      <c r="M3" s="246" t="s">
        <v>218</v>
      </c>
      <c r="N3" s="256" t="s">
        <v>216</v>
      </c>
      <c r="O3" s="72" t="s">
        <v>217</v>
      </c>
      <c r="P3" s="246" t="s">
        <v>218</v>
      </c>
      <c r="Q3" s="244" t="s">
        <v>216</v>
      </c>
      <c r="R3" s="72" t="s">
        <v>217</v>
      </c>
      <c r="S3" s="109" t="s">
        <v>218</v>
      </c>
    </row>
    <row r="4" spans="1:20" s="5" customFormat="1" ht="23.25" customHeight="1" x14ac:dyDescent="0.25">
      <c r="A4" s="213">
        <v>2019</v>
      </c>
      <c r="B4" s="175"/>
      <c r="C4" s="175"/>
      <c r="D4" s="214"/>
      <c r="E4" s="320">
        <v>93</v>
      </c>
      <c r="F4" s="316">
        <v>0</v>
      </c>
      <c r="G4" s="318">
        <v>0</v>
      </c>
      <c r="H4" s="358">
        <v>23</v>
      </c>
      <c r="I4" s="357">
        <v>64</v>
      </c>
      <c r="J4" s="247">
        <v>0</v>
      </c>
      <c r="K4" s="337">
        <v>52</v>
      </c>
      <c r="L4" s="332">
        <v>118</v>
      </c>
      <c r="M4" s="334">
        <v>1</v>
      </c>
      <c r="N4" s="330">
        <v>264</v>
      </c>
      <c r="O4" s="326">
        <v>114</v>
      </c>
      <c r="P4" s="328">
        <v>0</v>
      </c>
      <c r="Q4" s="211">
        <f t="shared" ref="Q4:S9" si="0">B4+E4+H4+K4+N4</f>
        <v>432</v>
      </c>
      <c r="R4" s="211">
        <f t="shared" si="0"/>
        <v>296</v>
      </c>
      <c r="S4" s="255">
        <f t="shared" si="0"/>
        <v>1</v>
      </c>
    </row>
    <row r="5" spans="1:20" s="5" customFormat="1" ht="23.25" customHeight="1" x14ac:dyDescent="0.25">
      <c r="A5" s="209">
        <v>2018</v>
      </c>
      <c r="B5" s="210"/>
      <c r="C5" s="210"/>
      <c r="D5" s="212"/>
      <c r="E5" s="321">
        <v>101</v>
      </c>
      <c r="F5" s="317">
        <v>0</v>
      </c>
      <c r="G5" s="319">
        <v>0</v>
      </c>
      <c r="H5" s="360">
        <v>18</v>
      </c>
      <c r="I5" s="359">
        <v>56</v>
      </c>
      <c r="J5" s="248">
        <v>0</v>
      </c>
      <c r="K5" s="336">
        <v>60</v>
      </c>
      <c r="L5" s="333">
        <v>108</v>
      </c>
      <c r="M5" s="335">
        <v>0</v>
      </c>
      <c r="N5" s="331">
        <v>224</v>
      </c>
      <c r="O5" s="327">
        <v>100</v>
      </c>
      <c r="P5" s="329">
        <v>0</v>
      </c>
      <c r="Q5" s="211">
        <f t="shared" si="0"/>
        <v>403</v>
      </c>
      <c r="R5" s="211">
        <f t="shared" si="0"/>
        <v>264</v>
      </c>
      <c r="S5" s="255">
        <f t="shared" si="0"/>
        <v>0</v>
      </c>
    </row>
    <row r="6" spans="1:20" s="5" customFormat="1" ht="23.25" customHeight="1" x14ac:dyDescent="0.25">
      <c r="A6" s="209">
        <v>2017</v>
      </c>
      <c r="B6" s="210"/>
      <c r="C6" s="210"/>
      <c r="D6" s="212"/>
      <c r="E6" s="321">
        <v>88</v>
      </c>
      <c r="F6" s="317">
        <v>0</v>
      </c>
      <c r="G6" s="319">
        <v>0</v>
      </c>
      <c r="H6" s="360">
        <v>24</v>
      </c>
      <c r="I6" s="359">
        <v>54</v>
      </c>
      <c r="J6" s="248">
        <v>0</v>
      </c>
      <c r="K6" s="336">
        <v>82</v>
      </c>
      <c r="L6" s="333">
        <v>104</v>
      </c>
      <c r="M6" s="335">
        <v>1</v>
      </c>
      <c r="N6" s="331">
        <v>184</v>
      </c>
      <c r="O6" s="327">
        <v>75</v>
      </c>
      <c r="P6" s="329">
        <v>0</v>
      </c>
      <c r="Q6" s="211">
        <f t="shared" si="0"/>
        <v>378</v>
      </c>
      <c r="R6" s="211">
        <f t="shared" si="0"/>
        <v>233</v>
      </c>
      <c r="S6" s="255">
        <f t="shared" si="0"/>
        <v>1</v>
      </c>
    </row>
    <row r="7" spans="1:20" s="5" customFormat="1" ht="23.25" customHeight="1" x14ac:dyDescent="0.25">
      <c r="A7" s="209">
        <v>2016</v>
      </c>
      <c r="B7" s="210"/>
      <c r="C7" s="210"/>
      <c r="D7" s="212"/>
      <c r="E7" s="321">
        <v>84</v>
      </c>
      <c r="F7" s="317">
        <v>0</v>
      </c>
      <c r="G7" s="319">
        <v>0</v>
      </c>
      <c r="H7" s="360">
        <v>14</v>
      </c>
      <c r="I7" s="359">
        <v>50</v>
      </c>
      <c r="J7" s="248">
        <v>0</v>
      </c>
      <c r="K7" s="336">
        <v>90</v>
      </c>
      <c r="L7" s="333">
        <v>130</v>
      </c>
      <c r="M7" s="335">
        <v>1</v>
      </c>
      <c r="N7" s="331">
        <v>147</v>
      </c>
      <c r="O7" s="327">
        <v>83</v>
      </c>
      <c r="P7" s="329">
        <v>0</v>
      </c>
      <c r="Q7" s="211">
        <f t="shared" si="0"/>
        <v>335</v>
      </c>
      <c r="R7" s="211">
        <f t="shared" si="0"/>
        <v>263</v>
      </c>
      <c r="S7" s="255">
        <f t="shared" si="0"/>
        <v>1</v>
      </c>
    </row>
    <row r="8" spans="1:20" s="5" customFormat="1" ht="23.25" customHeight="1" x14ac:dyDescent="0.25">
      <c r="A8" s="209">
        <v>2015</v>
      </c>
      <c r="B8" s="210"/>
      <c r="C8" s="210"/>
      <c r="D8" s="212"/>
      <c r="E8" s="321">
        <v>82</v>
      </c>
      <c r="F8" s="317">
        <v>0</v>
      </c>
      <c r="G8" s="319">
        <v>0</v>
      </c>
      <c r="H8" s="360">
        <v>23</v>
      </c>
      <c r="I8" s="359">
        <v>56</v>
      </c>
      <c r="J8" s="248">
        <v>0</v>
      </c>
      <c r="K8" s="336">
        <v>90</v>
      </c>
      <c r="L8" s="333">
        <v>124</v>
      </c>
      <c r="M8" s="335">
        <v>2</v>
      </c>
      <c r="N8" s="331">
        <v>157</v>
      </c>
      <c r="O8" s="327">
        <v>80</v>
      </c>
      <c r="P8" s="329">
        <v>0</v>
      </c>
      <c r="Q8" s="211">
        <f t="shared" si="0"/>
        <v>352</v>
      </c>
      <c r="R8" s="211">
        <f t="shared" si="0"/>
        <v>260</v>
      </c>
      <c r="S8" s="255">
        <f t="shared" si="0"/>
        <v>2</v>
      </c>
    </row>
    <row r="9" spans="1:20" s="5" customFormat="1" ht="23.25" customHeight="1" x14ac:dyDescent="0.25">
      <c r="A9" s="314" t="s">
        <v>260</v>
      </c>
      <c r="B9" s="313">
        <v>50</v>
      </c>
      <c r="C9" s="313">
        <v>280</v>
      </c>
      <c r="D9" s="315">
        <v>0</v>
      </c>
      <c r="E9" s="322">
        <v>71</v>
      </c>
      <c r="F9" s="313">
        <v>0</v>
      </c>
      <c r="G9" s="323">
        <v>0</v>
      </c>
      <c r="H9" s="522">
        <v>23</v>
      </c>
      <c r="I9" s="523">
        <v>84</v>
      </c>
      <c r="J9" s="323">
        <v>0</v>
      </c>
      <c r="K9" s="322">
        <v>98</v>
      </c>
      <c r="L9" s="313">
        <v>128</v>
      </c>
      <c r="M9" s="323">
        <v>3</v>
      </c>
      <c r="N9" s="322">
        <v>177</v>
      </c>
      <c r="O9" s="313">
        <v>75</v>
      </c>
      <c r="P9" s="323">
        <v>0</v>
      </c>
      <c r="Q9" s="324">
        <f t="shared" si="0"/>
        <v>419</v>
      </c>
      <c r="R9" s="324">
        <f t="shared" si="0"/>
        <v>567</v>
      </c>
      <c r="S9" s="325">
        <f t="shared" si="0"/>
        <v>3</v>
      </c>
    </row>
    <row r="10" spans="1:20" ht="32.25" customHeight="1" x14ac:dyDescent="0.25">
      <c r="A10" s="243" t="s">
        <v>219</v>
      </c>
      <c r="B10" s="240"/>
      <c r="C10" s="240"/>
      <c r="D10" s="251"/>
      <c r="E10" s="257"/>
      <c r="F10" s="240"/>
      <c r="G10" s="249"/>
      <c r="H10" s="257"/>
      <c r="I10" s="240"/>
      <c r="J10" s="249"/>
      <c r="K10" s="257"/>
      <c r="L10" s="240"/>
      <c r="M10" s="249"/>
      <c r="N10" s="257"/>
      <c r="O10" s="240"/>
      <c r="P10" s="249"/>
      <c r="Q10" s="245"/>
      <c r="R10" s="240"/>
      <c r="S10" s="242"/>
    </row>
    <row r="11" spans="1:20" s="5" customFormat="1" ht="45" customHeight="1" thickBot="1" x14ac:dyDescent="0.3">
      <c r="A11" s="252" t="s">
        <v>264</v>
      </c>
      <c r="B11" s="973" t="s">
        <v>267</v>
      </c>
      <c r="C11" s="974"/>
      <c r="D11" s="974"/>
      <c r="E11" s="975" t="s">
        <v>401</v>
      </c>
      <c r="F11" s="976"/>
      <c r="G11" s="977"/>
      <c r="H11" s="975" t="s">
        <v>361</v>
      </c>
      <c r="I11" s="976"/>
      <c r="J11" s="977"/>
      <c r="K11" s="978" t="s">
        <v>349</v>
      </c>
      <c r="L11" s="979"/>
      <c r="M11" s="980"/>
      <c r="N11" s="978" t="s">
        <v>304</v>
      </c>
      <c r="O11" s="979"/>
      <c r="P11" s="980"/>
      <c r="Q11" s="974"/>
      <c r="R11" s="974"/>
      <c r="S11" s="981"/>
    </row>
    <row r="12" spans="1:20" ht="17.25" x14ac:dyDescent="0.25">
      <c r="A12" s="40" t="s">
        <v>266</v>
      </c>
      <c r="B12" s="40"/>
      <c r="C12" s="40"/>
      <c r="D12" s="40"/>
      <c r="E12" s="40"/>
      <c r="F12" s="40"/>
    </row>
    <row r="13" spans="1:20" x14ac:dyDescent="0.25">
      <c r="A13" s="40" t="s">
        <v>259</v>
      </c>
      <c r="B13" s="40"/>
      <c r="C13" s="40"/>
      <c r="D13" s="40"/>
      <c r="E13" s="40"/>
      <c r="F13" s="40"/>
    </row>
    <row r="14" spans="1:20" x14ac:dyDescent="0.25">
      <c r="A14" s="40" t="s">
        <v>258</v>
      </c>
      <c r="B14" s="40"/>
      <c r="C14" s="40"/>
      <c r="D14" s="40"/>
      <c r="E14" s="40"/>
      <c r="F14" s="40"/>
    </row>
    <row r="15" spans="1:20" x14ac:dyDescent="0.25">
      <c r="A15" s="237" t="s">
        <v>261</v>
      </c>
      <c r="B15" s="237"/>
      <c r="C15" s="237"/>
      <c r="D15" s="237"/>
      <c r="E15" s="237"/>
      <c r="F15" s="237"/>
      <c r="G15" s="89"/>
      <c r="H15" s="89"/>
      <c r="I15" s="89"/>
      <c r="J15" s="89"/>
      <c r="K15" s="89"/>
      <c r="L15" s="89"/>
      <c r="M15" s="89"/>
      <c r="N15" s="89"/>
      <c r="O15" s="89"/>
      <c r="P15" s="89"/>
      <c r="Q15" s="89"/>
      <c r="R15" s="89"/>
      <c r="S15" s="89"/>
      <c r="T15" s="89"/>
    </row>
    <row r="16" spans="1:20" ht="17.25" x14ac:dyDescent="0.25">
      <c r="A16" s="253" t="s">
        <v>286</v>
      </c>
      <c r="B16" s="254"/>
      <c r="C16" s="254"/>
      <c r="D16" s="254"/>
      <c r="E16" s="254"/>
      <c r="F16" s="254"/>
      <c r="G16" s="254"/>
      <c r="H16" s="254"/>
      <c r="I16" s="254"/>
      <c r="J16" s="254"/>
      <c r="K16" s="89"/>
      <c r="L16" s="89"/>
      <c r="M16" s="89"/>
      <c r="N16" s="89"/>
      <c r="O16" s="89"/>
      <c r="P16" s="89"/>
      <c r="Q16" s="89"/>
      <c r="R16" s="89"/>
      <c r="S16" s="89"/>
      <c r="T16" s="89"/>
    </row>
    <row r="17" spans="1:20" x14ac:dyDescent="0.25">
      <c r="A17" s="253"/>
      <c r="B17" s="254"/>
      <c r="C17" s="254"/>
      <c r="D17" s="254"/>
      <c r="E17" s="254"/>
      <c r="F17" s="254"/>
      <c r="G17" s="254"/>
      <c r="H17" s="254"/>
      <c r="I17" s="254"/>
      <c r="J17" s="254"/>
      <c r="K17" s="89"/>
      <c r="L17" s="89"/>
      <c r="M17" s="89"/>
      <c r="N17" s="89"/>
      <c r="O17" s="89"/>
      <c r="P17" s="89"/>
      <c r="Q17" s="89"/>
      <c r="R17" s="89"/>
      <c r="S17" s="89"/>
      <c r="T17" s="89"/>
    </row>
    <row r="18" spans="1:20" x14ac:dyDescent="0.25">
      <c r="A18" s="89"/>
      <c r="B18" s="215"/>
      <c r="C18" s="215"/>
      <c r="D18" s="215"/>
      <c r="E18" s="89"/>
      <c r="F18" s="89"/>
      <c r="G18" s="89"/>
      <c r="H18" s="89"/>
      <c r="I18" s="89"/>
      <c r="J18" s="89"/>
      <c r="K18" s="89"/>
      <c r="L18" s="89"/>
      <c r="M18" s="89"/>
      <c r="N18" s="89"/>
      <c r="O18" s="89"/>
      <c r="P18" s="89"/>
      <c r="Q18" s="89"/>
      <c r="R18" s="89"/>
      <c r="S18" s="89"/>
      <c r="T18" s="89"/>
    </row>
    <row r="19" spans="1:20" ht="15.75" customHeight="1" thickBot="1" x14ac:dyDescent="0.3">
      <c r="A19" s="982" t="s">
        <v>269</v>
      </c>
      <c r="B19" s="982"/>
      <c r="C19" s="982"/>
      <c r="D19" s="982"/>
      <c r="E19" s="982"/>
      <c r="F19" s="982"/>
      <c r="G19" s="982"/>
      <c r="H19" s="982"/>
      <c r="I19" s="982"/>
      <c r="J19" s="982"/>
      <c r="K19" s="982"/>
      <c r="L19" s="89"/>
      <c r="M19" s="89"/>
      <c r="N19" s="89"/>
      <c r="O19" s="89"/>
      <c r="P19" s="89"/>
      <c r="Q19" s="89"/>
      <c r="R19" s="89"/>
      <c r="S19" s="89"/>
      <c r="T19" s="89"/>
    </row>
    <row r="20" spans="1:20" ht="34.5" customHeight="1" x14ac:dyDescent="0.25">
      <c r="A20" s="967" t="s">
        <v>263</v>
      </c>
      <c r="B20" s="968"/>
      <c r="C20" s="968"/>
      <c r="D20" s="968"/>
      <c r="E20" s="969"/>
      <c r="F20" s="964" t="s">
        <v>265</v>
      </c>
      <c r="G20" s="965"/>
      <c r="H20" s="965"/>
      <c r="I20" s="965"/>
      <c r="J20" s="965"/>
      <c r="K20" s="966"/>
      <c r="L20" s="89"/>
      <c r="M20" s="89"/>
      <c r="N20" s="89"/>
      <c r="O20" s="89"/>
      <c r="P20" s="89"/>
      <c r="Q20" s="89"/>
      <c r="R20" s="89"/>
      <c r="S20" s="89"/>
      <c r="T20" s="89"/>
    </row>
    <row r="21" spans="1:20" ht="34.5" customHeight="1" x14ac:dyDescent="0.25">
      <c r="A21" s="970"/>
      <c r="B21" s="971"/>
      <c r="C21" s="971"/>
      <c r="D21" s="971"/>
      <c r="E21" s="972"/>
      <c r="F21" s="238">
        <v>44</v>
      </c>
      <c r="G21" s="238">
        <v>49</v>
      </c>
      <c r="H21" s="239">
        <v>53</v>
      </c>
      <c r="I21" s="239">
        <v>72</v>
      </c>
      <c r="J21" s="239">
        <v>85</v>
      </c>
      <c r="K21" s="241" t="s">
        <v>262</v>
      </c>
      <c r="L21" s="89"/>
      <c r="M21" s="89"/>
      <c r="N21" s="89"/>
      <c r="O21" s="89"/>
      <c r="P21" s="89"/>
      <c r="Q21" s="89"/>
      <c r="R21" s="89"/>
      <c r="S21" s="89"/>
      <c r="T21" s="89"/>
    </row>
    <row r="22" spans="1:20" ht="27" customHeight="1" x14ac:dyDescent="0.25">
      <c r="A22" s="988" t="s">
        <v>246</v>
      </c>
      <c r="B22" s="989"/>
      <c r="C22" s="989"/>
      <c r="D22" s="989"/>
      <c r="E22" s="990"/>
      <c r="F22" s="367"/>
      <c r="G22" s="368">
        <v>18</v>
      </c>
      <c r="H22" s="369">
        <v>10</v>
      </c>
      <c r="I22" s="369">
        <v>24</v>
      </c>
      <c r="J22" s="369">
        <v>52</v>
      </c>
      <c r="K22" s="370">
        <f>F22+G22+H22+I22+J22</f>
        <v>104</v>
      </c>
      <c r="L22" s="89"/>
      <c r="M22" s="89"/>
      <c r="N22" s="89"/>
      <c r="O22" s="89"/>
      <c r="P22" s="89"/>
      <c r="Q22" s="89"/>
      <c r="R22" s="89"/>
      <c r="S22" s="89"/>
      <c r="T22" s="89"/>
    </row>
    <row r="23" spans="1:20" ht="26.25" customHeight="1" x14ac:dyDescent="0.25">
      <c r="A23" s="988" t="s">
        <v>247</v>
      </c>
      <c r="B23" s="989"/>
      <c r="C23" s="989"/>
      <c r="D23" s="989"/>
      <c r="E23" s="990"/>
      <c r="F23" s="367"/>
      <c r="G23" s="368">
        <v>8</v>
      </c>
      <c r="H23" s="369">
        <v>1</v>
      </c>
      <c r="I23" s="369">
        <v>11</v>
      </c>
      <c r="J23" s="369">
        <v>24</v>
      </c>
      <c r="K23" s="370">
        <f t="shared" ref="K23:K29" si="1">F23+G23+H23+I23+J23</f>
        <v>44</v>
      </c>
      <c r="L23" s="89"/>
      <c r="M23" s="89"/>
      <c r="N23" s="89"/>
      <c r="O23" s="89"/>
      <c r="P23" s="89"/>
      <c r="Q23" s="89"/>
      <c r="R23" s="89"/>
      <c r="S23" s="89"/>
      <c r="T23" s="89"/>
    </row>
    <row r="24" spans="1:20" ht="21" customHeight="1" x14ac:dyDescent="0.25">
      <c r="A24" s="988" t="s">
        <v>248</v>
      </c>
      <c r="B24" s="989"/>
      <c r="C24" s="989"/>
      <c r="D24" s="989"/>
      <c r="E24" s="990"/>
      <c r="F24" s="367"/>
      <c r="G24" s="368">
        <v>0</v>
      </c>
      <c r="H24" s="369">
        <v>1</v>
      </c>
      <c r="I24" s="369">
        <v>2</v>
      </c>
      <c r="J24" s="369">
        <v>0</v>
      </c>
      <c r="K24" s="370">
        <f t="shared" si="1"/>
        <v>3</v>
      </c>
    </row>
    <row r="25" spans="1:20" ht="19.5" customHeight="1" x14ac:dyDescent="0.25">
      <c r="A25" s="988" t="s">
        <v>249</v>
      </c>
      <c r="B25" s="989"/>
      <c r="C25" s="989"/>
      <c r="D25" s="989"/>
      <c r="E25" s="990"/>
      <c r="F25" s="367"/>
      <c r="G25" s="368">
        <v>4</v>
      </c>
      <c r="H25" s="369">
        <v>1</v>
      </c>
      <c r="I25" s="369">
        <v>4</v>
      </c>
      <c r="J25" s="369">
        <v>2</v>
      </c>
      <c r="K25" s="370">
        <f t="shared" si="1"/>
        <v>11</v>
      </c>
    </row>
    <row r="26" spans="1:20" ht="21" customHeight="1" x14ac:dyDescent="0.25">
      <c r="A26" s="988" t="s">
        <v>250</v>
      </c>
      <c r="B26" s="989"/>
      <c r="C26" s="989"/>
      <c r="D26" s="989"/>
      <c r="E26" s="990"/>
      <c r="F26" s="367"/>
      <c r="G26" s="368">
        <v>9</v>
      </c>
      <c r="H26" s="369">
        <v>2</v>
      </c>
      <c r="I26" s="369">
        <v>2</v>
      </c>
      <c r="J26" s="369">
        <v>8</v>
      </c>
      <c r="K26" s="370">
        <f t="shared" si="1"/>
        <v>21</v>
      </c>
    </row>
    <row r="27" spans="1:20" ht="27" customHeight="1" x14ac:dyDescent="0.25">
      <c r="A27" s="988" t="s">
        <v>251</v>
      </c>
      <c r="B27" s="989"/>
      <c r="C27" s="989"/>
      <c r="D27" s="989"/>
      <c r="E27" s="990"/>
      <c r="F27" s="367"/>
      <c r="G27" s="368">
        <v>1</v>
      </c>
      <c r="H27" s="369">
        <v>4</v>
      </c>
      <c r="I27" s="369">
        <v>5</v>
      </c>
      <c r="J27" s="369">
        <v>10</v>
      </c>
      <c r="K27" s="370">
        <f t="shared" si="1"/>
        <v>20</v>
      </c>
    </row>
    <row r="28" spans="1:20" ht="19.5" customHeight="1" x14ac:dyDescent="0.25">
      <c r="A28" s="988" t="s">
        <v>252</v>
      </c>
      <c r="B28" s="989"/>
      <c r="C28" s="989"/>
      <c r="D28" s="989"/>
      <c r="E28" s="990"/>
      <c r="F28" s="367"/>
      <c r="G28" s="368">
        <v>0</v>
      </c>
      <c r="H28" s="369">
        <v>0</v>
      </c>
      <c r="I28" s="369">
        <v>1</v>
      </c>
      <c r="J28" s="369">
        <v>2</v>
      </c>
      <c r="K28" s="370">
        <f t="shared" si="1"/>
        <v>3</v>
      </c>
    </row>
    <row r="29" spans="1:20" ht="24" customHeight="1" thickBot="1" x14ac:dyDescent="0.3">
      <c r="A29" s="993" t="s">
        <v>253</v>
      </c>
      <c r="B29" s="994"/>
      <c r="C29" s="994"/>
      <c r="D29" s="994"/>
      <c r="E29" s="995"/>
      <c r="F29" s="371"/>
      <c r="G29" s="372">
        <v>17</v>
      </c>
      <c r="H29" s="373">
        <v>2</v>
      </c>
      <c r="I29" s="373">
        <v>11</v>
      </c>
      <c r="J29" s="373">
        <v>6</v>
      </c>
      <c r="K29" s="374">
        <f t="shared" si="1"/>
        <v>36</v>
      </c>
    </row>
    <row r="30" spans="1:20" x14ac:dyDescent="0.25">
      <c r="A30" s="258" t="s">
        <v>254</v>
      </c>
      <c r="B30" s="259"/>
      <c r="C30" s="259"/>
      <c r="D30" s="259"/>
      <c r="E30" s="259"/>
      <c r="F30" s="259"/>
      <c r="G30" s="259"/>
    </row>
    <row r="31" spans="1:20" ht="29.25" customHeight="1" x14ac:dyDescent="0.25">
      <c r="A31" s="996" t="s">
        <v>255</v>
      </c>
      <c r="B31" s="996"/>
      <c r="C31" s="996"/>
      <c r="D31" s="996"/>
      <c r="E31" s="996"/>
      <c r="F31" s="996"/>
      <c r="G31" s="996"/>
    </row>
  </sheetData>
  <mergeCells count="26">
    <mergeCell ref="A28:E28"/>
    <mergeCell ref="A29:E29"/>
    <mergeCell ref="A31:G31"/>
    <mergeCell ref="A25:E25"/>
    <mergeCell ref="A26:E26"/>
    <mergeCell ref="A27:E27"/>
    <mergeCell ref="A22:E22"/>
    <mergeCell ref="A23:E23"/>
    <mergeCell ref="A24:E24"/>
    <mergeCell ref="A2:A3"/>
    <mergeCell ref="B2:D2"/>
    <mergeCell ref="E2:G2"/>
    <mergeCell ref="E11:G11"/>
    <mergeCell ref="A1:S1"/>
    <mergeCell ref="F20:K20"/>
    <mergeCell ref="A20:E21"/>
    <mergeCell ref="B11:D11"/>
    <mergeCell ref="H11:J11"/>
    <mergeCell ref="K11:M11"/>
    <mergeCell ref="Q11:S11"/>
    <mergeCell ref="A19:K19"/>
    <mergeCell ref="H2:J2"/>
    <mergeCell ref="K2:M2"/>
    <mergeCell ref="N2:P2"/>
    <mergeCell ref="Q2:S2"/>
    <mergeCell ref="N11:P11"/>
  </mergeCells>
  <pageMargins left="0.11811023622047245" right="0.11811023622047245" top="0.35433070866141736" bottom="0.35433070866141736" header="0.31496062992125984" footer="0.31496062992125984"/>
  <pageSetup paperSize="8" orientation="landscape" verticalDpi="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view="pageBreakPreview" zoomScaleNormal="100" zoomScaleSheetLayoutView="100" workbookViewId="0">
      <selection activeCell="I42" sqref="I42"/>
    </sheetView>
  </sheetViews>
  <sheetFormatPr baseColWidth="10" defaultRowHeight="12.75" x14ac:dyDescent="0.2"/>
  <cols>
    <col min="1" max="3" width="11.42578125" style="234"/>
    <col min="4" max="8" width="10" style="234" customWidth="1"/>
    <col min="9" max="9" width="16" style="234" customWidth="1"/>
    <col min="10" max="262" width="11.42578125" style="234"/>
    <col min="263" max="263" width="14.7109375" style="234" customWidth="1"/>
    <col min="264" max="518" width="11.42578125" style="234"/>
    <col min="519" max="519" width="14.7109375" style="234" customWidth="1"/>
    <col min="520" max="774" width="11.42578125" style="234"/>
    <col min="775" max="775" width="14.7109375" style="234" customWidth="1"/>
    <col min="776" max="1030" width="11.42578125" style="234"/>
    <col min="1031" max="1031" width="14.7109375" style="234" customWidth="1"/>
    <col min="1032" max="1286" width="11.42578125" style="234"/>
    <col min="1287" max="1287" width="14.7109375" style="234" customWidth="1"/>
    <col min="1288" max="1542" width="11.42578125" style="234"/>
    <col min="1543" max="1543" width="14.7109375" style="234" customWidth="1"/>
    <col min="1544" max="1798" width="11.42578125" style="234"/>
    <col min="1799" max="1799" width="14.7109375" style="234" customWidth="1"/>
    <col min="1800" max="2054" width="11.42578125" style="234"/>
    <col min="2055" max="2055" width="14.7109375" style="234" customWidth="1"/>
    <col min="2056" max="2310" width="11.42578125" style="234"/>
    <col min="2311" max="2311" width="14.7109375" style="234" customWidth="1"/>
    <col min="2312" max="2566" width="11.42578125" style="234"/>
    <col min="2567" max="2567" width="14.7109375" style="234" customWidth="1"/>
    <col min="2568" max="2822" width="11.42578125" style="234"/>
    <col min="2823" max="2823" width="14.7109375" style="234" customWidth="1"/>
    <col min="2824" max="3078" width="11.42578125" style="234"/>
    <col min="3079" max="3079" width="14.7109375" style="234" customWidth="1"/>
    <col min="3080" max="3334" width="11.42578125" style="234"/>
    <col min="3335" max="3335" width="14.7109375" style="234" customWidth="1"/>
    <col min="3336" max="3590" width="11.42578125" style="234"/>
    <col min="3591" max="3591" width="14.7109375" style="234" customWidth="1"/>
    <col min="3592" max="3846" width="11.42578125" style="234"/>
    <col min="3847" max="3847" width="14.7109375" style="234" customWidth="1"/>
    <col min="3848" max="4102" width="11.42578125" style="234"/>
    <col min="4103" max="4103" width="14.7109375" style="234" customWidth="1"/>
    <col min="4104" max="4358" width="11.42578125" style="234"/>
    <col min="4359" max="4359" width="14.7109375" style="234" customWidth="1"/>
    <col min="4360" max="4614" width="11.42578125" style="234"/>
    <col min="4615" max="4615" width="14.7109375" style="234" customWidth="1"/>
    <col min="4616" max="4870" width="11.42578125" style="234"/>
    <col min="4871" max="4871" width="14.7109375" style="234" customWidth="1"/>
    <col min="4872" max="5126" width="11.42578125" style="234"/>
    <col min="5127" max="5127" width="14.7109375" style="234" customWidth="1"/>
    <col min="5128" max="5382" width="11.42578125" style="234"/>
    <col min="5383" max="5383" width="14.7109375" style="234" customWidth="1"/>
    <col min="5384" max="5638" width="11.42578125" style="234"/>
    <col min="5639" max="5639" width="14.7109375" style="234" customWidth="1"/>
    <col min="5640" max="5894" width="11.42578125" style="234"/>
    <col min="5895" max="5895" width="14.7109375" style="234" customWidth="1"/>
    <col min="5896" max="6150" width="11.42578125" style="234"/>
    <col min="6151" max="6151" width="14.7109375" style="234" customWidth="1"/>
    <col min="6152" max="6406" width="11.42578125" style="234"/>
    <col min="6407" max="6407" width="14.7109375" style="234" customWidth="1"/>
    <col min="6408" max="6662" width="11.42578125" style="234"/>
    <col min="6663" max="6663" width="14.7109375" style="234" customWidth="1"/>
    <col min="6664" max="6918" width="11.42578125" style="234"/>
    <col min="6919" max="6919" width="14.7109375" style="234" customWidth="1"/>
    <col min="6920" max="7174" width="11.42578125" style="234"/>
    <col min="7175" max="7175" width="14.7109375" style="234" customWidth="1"/>
    <col min="7176" max="7430" width="11.42578125" style="234"/>
    <col min="7431" max="7431" width="14.7109375" style="234" customWidth="1"/>
    <col min="7432" max="7686" width="11.42578125" style="234"/>
    <col min="7687" max="7687" width="14.7109375" style="234" customWidth="1"/>
    <col min="7688" max="7942" width="11.42578125" style="234"/>
    <col min="7943" max="7943" width="14.7109375" style="234" customWidth="1"/>
    <col min="7944" max="8198" width="11.42578125" style="234"/>
    <col min="8199" max="8199" width="14.7109375" style="234" customWidth="1"/>
    <col min="8200" max="8454" width="11.42578125" style="234"/>
    <col min="8455" max="8455" width="14.7109375" style="234" customWidth="1"/>
    <col min="8456" max="8710" width="11.42578125" style="234"/>
    <col min="8711" max="8711" width="14.7109375" style="234" customWidth="1"/>
    <col min="8712" max="8966" width="11.42578125" style="234"/>
    <col min="8967" max="8967" width="14.7109375" style="234" customWidth="1"/>
    <col min="8968" max="9222" width="11.42578125" style="234"/>
    <col min="9223" max="9223" width="14.7109375" style="234" customWidth="1"/>
    <col min="9224" max="9478" width="11.42578125" style="234"/>
    <col min="9479" max="9479" width="14.7109375" style="234" customWidth="1"/>
    <col min="9480" max="9734" width="11.42578125" style="234"/>
    <col min="9735" max="9735" width="14.7109375" style="234" customWidth="1"/>
    <col min="9736" max="9990" width="11.42578125" style="234"/>
    <col min="9991" max="9991" width="14.7109375" style="234" customWidth="1"/>
    <col min="9992" max="10246" width="11.42578125" style="234"/>
    <col min="10247" max="10247" width="14.7109375" style="234" customWidth="1"/>
    <col min="10248" max="10502" width="11.42578125" style="234"/>
    <col min="10503" max="10503" width="14.7109375" style="234" customWidth="1"/>
    <col min="10504" max="10758" width="11.42578125" style="234"/>
    <col min="10759" max="10759" width="14.7109375" style="234" customWidth="1"/>
    <col min="10760" max="11014" width="11.42578125" style="234"/>
    <col min="11015" max="11015" width="14.7109375" style="234" customWidth="1"/>
    <col min="11016" max="11270" width="11.42578125" style="234"/>
    <col min="11271" max="11271" width="14.7109375" style="234" customWidth="1"/>
    <col min="11272" max="11526" width="11.42578125" style="234"/>
    <col min="11527" max="11527" width="14.7109375" style="234" customWidth="1"/>
    <col min="11528" max="11782" width="11.42578125" style="234"/>
    <col min="11783" max="11783" width="14.7109375" style="234" customWidth="1"/>
    <col min="11784" max="12038" width="11.42578125" style="234"/>
    <col min="12039" max="12039" width="14.7109375" style="234" customWidth="1"/>
    <col min="12040" max="12294" width="11.42578125" style="234"/>
    <col min="12295" max="12295" width="14.7109375" style="234" customWidth="1"/>
    <col min="12296" max="12550" width="11.42578125" style="234"/>
    <col min="12551" max="12551" width="14.7109375" style="234" customWidth="1"/>
    <col min="12552" max="12806" width="11.42578125" style="234"/>
    <col min="12807" max="12807" width="14.7109375" style="234" customWidth="1"/>
    <col min="12808" max="13062" width="11.42578125" style="234"/>
    <col min="13063" max="13063" width="14.7109375" style="234" customWidth="1"/>
    <col min="13064" max="13318" width="11.42578125" style="234"/>
    <col min="13319" max="13319" width="14.7109375" style="234" customWidth="1"/>
    <col min="13320" max="13574" width="11.42578125" style="234"/>
    <col min="13575" max="13575" width="14.7109375" style="234" customWidth="1"/>
    <col min="13576" max="13830" width="11.42578125" style="234"/>
    <col min="13831" max="13831" width="14.7109375" style="234" customWidth="1"/>
    <col min="13832" max="14086" width="11.42578125" style="234"/>
    <col min="14087" max="14087" width="14.7109375" style="234" customWidth="1"/>
    <col min="14088" max="14342" width="11.42578125" style="234"/>
    <col min="14343" max="14343" width="14.7109375" style="234" customWidth="1"/>
    <col min="14344" max="14598" width="11.42578125" style="234"/>
    <col min="14599" max="14599" width="14.7109375" style="234" customWidth="1"/>
    <col min="14600" max="14854" width="11.42578125" style="234"/>
    <col min="14855" max="14855" width="14.7109375" style="234" customWidth="1"/>
    <col min="14856" max="15110" width="11.42578125" style="234"/>
    <col min="15111" max="15111" width="14.7109375" style="234" customWidth="1"/>
    <col min="15112" max="15366" width="11.42578125" style="234"/>
    <col min="15367" max="15367" width="14.7109375" style="234" customWidth="1"/>
    <col min="15368" max="15622" width="11.42578125" style="234"/>
    <col min="15623" max="15623" width="14.7109375" style="234" customWidth="1"/>
    <col min="15624" max="15878" width="11.42578125" style="234"/>
    <col min="15879" max="15879" width="14.7109375" style="234" customWidth="1"/>
    <col min="15880" max="16134" width="11.42578125" style="234"/>
    <col min="16135" max="16135" width="14.7109375" style="234" customWidth="1"/>
    <col min="16136" max="16384" width="11.42578125" style="234"/>
  </cols>
  <sheetData>
    <row r="1" spans="1:9" s="221" customFormat="1" ht="15" customHeight="1" x14ac:dyDescent="0.2">
      <c r="A1" s="1031" t="s">
        <v>243</v>
      </c>
      <c r="B1" s="1031"/>
      <c r="C1" s="1031"/>
      <c r="D1" s="1031"/>
      <c r="E1" s="1031"/>
      <c r="F1" s="1031"/>
      <c r="G1" s="1031"/>
      <c r="H1" s="1031"/>
      <c r="I1" s="1031"/>
    </row>
    <row r="2" spans="1:9" s="217" customFormat="1" ht="9" customHeight="1" x14ac:dyDescent="0.2">
      <c r="A2" s="218"/>
      <c r="B2" s="218"/>
      <c r="C2" s="218"/>
      <c r="D2" s="218"/>
      <c r="E2" s="218"/>
      <c r="F2" s="218"/>
      <c r="G2" s="216"/>
      <c r="H2" s="216"/>
      <c r="I2" s="216"/>
    </row>
    <row r="3" spans="1:9" s="221" customFormat="1" ht="26.25" customHeight="1" x14ac:dyDescent="0.2">
      <c r="A3" s="998" t="s">
        <v>220</v>
      </c>
      <c r="B3" s="999"/>
      <c r="C3" s="1000"/>
      <c r="D3" s="997" t="s">
        <v>221</v>
      </c>
      <c r="E3" s="997"/>
      <c r="F3" s="997"/>
      <c r="G3" s="997"/>
      <c r="H3" s="997"/>
      <c r="I3" s="997"/>
    </row>
    <row r="4" spans="1:9" s="221" customFormat="1" ht="15.75" customHeight="1" x14ac:dyDescent="0.2">
      <c r="A4" s="1001"/>
      <c r="B4" s="1002"/>
      <c r="C4" s="1003"/>
      <c r="D4" s="354">
        <v>44</v>
      </c>
      <c r="E4" s="354">
        <v>49</v>
      </c>
      <c r="F4" s="355">
        <v>53</v>
      </c>
      <c r="G4" s="356">
        <v>72</v>
      </c>
      <c r="H4" s="355">
        <v>85</v>
      </c>
      <c r="I4" s="355" t="s">
        <v>4</v>
      </c>
    </row>
    <row r="5" spans="1:9" s="221" customFormat="1" ht="12" x14ac:dyDescent="0.2">
      <c r="A5" s="1015" t="s">
        <v>222</v>
      </c>
      <c r="B5" s="1016"/>
      <c r="C5" s="1016"/>
      <c r="D5" s="361"/>
      <c r="E5" s="361">
        <v>15</v>
      </c>
      <c r="F5" s="362">
        <v>53</v>
      </c>
      <c r="G5" s="363">
        <v>67</v>
      </c>
      <c r="H5" s="362">
        <v>185</v>
      </c>
      <c r="I5" s="362">
        <f>D5+E5+F5+G5+H5</f>
        <v>320</v>
      </c>
    </row>
    <row r="6" spans="1:9" s="221" customFormat="1" ht="12" x14ac:dyDescent="0.2">
      <c r="A6" s="222" t="s">
        <v>223</v>
      </c>
      <c r="B6" s="223"/>
      <c r="C6" s="224"/>
      <c r="D6" s="361"/>
      <c r="E6" s="361">
        <v>15</v>
      </c>
      <c r="F6" s="362">
        <v>12</v>
      </c>
      <c r="G6" s="363">
        <v>62</v>
      </c>
      <c r="H6" s="362">
        <v>78</v>
      </c>
      <c r="I6" s="362">
        <f t="shared" ref="I6:I9" si="0">D6+E6+F6+G6+H6</f>
        <v>167</v>
      </c>
    </row>
    <row r="7" spans="1:9" s="221" customFormat="1" ht="12" x14ac:dyDescent="0.2">
      <c r="A7" s="1015" t="s">
        <v>224</v>
      </c>
      <c r="B7" s="1016"/>
      <c r="C7" s="1016"/>
      <c r="D7" s="361"/>
      <c r="E7" s="361">
        <v>2</v>
      </c>
      <c r="F7" s="362">
        <v>5</v>
      </c>
      <c r="G7" s="363">
        <v>8</v>
      </c>
      <c r="H7" s="362">
        <v>10</v>
      </c>
      <c r="I7" s="362">
        <f t="shared" si="0"/>
        <v>25</v>
      </c>
    </row>
    <row r="8" spans="1:9" s="221" customFormat="1" ht="12" x14ac:dyDescent="0.2">
      <c r="A8" s="1015" t="s">
        <v>225</v>
      </c>
      <c r="B8" s="1016"/>
      <c r="C8" s="1016"/>
      <c r="D8" s="361"/>
      <c r="E8" s="361">
        <v>9</v>
      </c>
      <c r="F8" s="362">
        <v>4</v>
      </c>
      <c r="G8" s="363">
        <v>31</v>
      </c>
      <c r="H8" s="362">
        <v>51</v>
      </c>
      <c r="I8" s="362">
        <f t="shared" si="0"/>
        <v>95</v>
      </c>
    </row>
    <row r="9" spans="1:9" s="221" customFormat="1" ht="12" x14ac:dyDescent="0.2">
      <c r="A9" s="1029" t="s">
        <v>20</v>
      </c>
      <c r="B9" s="1030"/>
      <c r="C9" s="1030"/>
      <c r="D9" s="364">
        <f>SUM(D5:D8)</f>
        <v>0</v>
      </c>
      <c r="E9" s="364">
        <f>SUM(E5:E8)</f>
        <v>41</v>
      </c>
      <c r="F9" s="364">
        <f t="shared" ref="F9:H9" si="1">SUM(F5:F8)</f>
        <v>74</v>
      </c>
      <c r="G9" s="364">
        <f t="shared" si="1"/>
        <v>168</v>
      </c>
      <c r="H9" s="364">
        <f t="shared" si="1"/>
        <v>324</v>
      </c>
      <c r="I9" s="362">
        <f t="shared" si="0"/>
        <v>607</v>
      </c>
    </row>
    <row r="10" spans="1:9" s="217" customFormat="1" ht="9.75" customHeight="1" x14ac:dyDescent="0.2">
      <c r="A10" s="225"/>
      <c r="B10" s="225"/>
      <c r="C10" s="225"/>
      <c r="D10" s="225" t="s">
        <v>270</v>
      </c>
      <c r="E10" s="225"/>
      <c r="F10" s="225"/>
      <c r="G10" s="216"/>
      <c r="H10" s="216"/>
      <c r="I10" s="216"/>
    </row>
    <row r="11" spans="1:9" s="221" customFormat="1" ht="14.25" customHeight="1" x14ac:dyDescent="0.2">
      <c r="A11" s="226" t="s">
        <v>244</v>
      </c>
      <c r="B11" s="227"/>
      <c r="C11" s="227"/>
      <c r="D11" s="227"/>
      <c r="E11" s="227"/>
      <c r="F11" s="227"/>
      <c r="G11" s="220"/>
      <c r="H11" s="228"/>
      <c r="I11" s="220"/>
    </row>
    <row r="12" spans="1:9" s="217" customFormat="1" ht="9" customHeight="1" x14ac:dyDescent="0.2">
      <c r="A12" s="218"/>
      <c r="B12" s="218"/>
      <c r="C12" s="218"/>
      <c r="D12" s="218"/>
      <c r="E12" s="218"/>
      <c r="F12" s="218"/>
      <c r="G12" s="216"/>
      <c r="H12" s="229"/>
      <c r="I12" s="216"/>
    </row>
    <row r="13" spans="1:9" s="221" customFormat="1" ht="27" customHeight="1" x14ac:dyDescent="0.2">
      <c r="A13" s="998" t="s">
        <v>226</v>
      </c>
      <c r="B13" s="999"/>
      <c r="C13" s="1000"/>
      <c r="D13" s="997" t="s">
        <v>221</v>
      </c>
      <c r="E13" s="997"/>
      <c r="F13" s="997"/>
      <c r="G13" s="997"/>
      <c r="H13" s="997"/>
      <c r="I13" s="997"/>
    </row>
    <row r="14" spans="1:9" s="221" customFormat="1" ht="14.25" customHeight="1" x14ac:dyDescent="0.2">
      <c r="A14" s="1001"/>
      <c r="B14" s="1002"/>
      <c r="C14" s="1003"/>
      <c r="D14" s="354">
        <v>44</v>
      </c>
      <c r="E14" s="354">
        <v>49</v>
      </c>
      <c r="F14" s="355">
        <v>53</v>
      </c>
      <c r="G14" s="356">
        <v>72</v>
      </c>
      <c r="H14" s="355">
        <v>85</v>
      </c>
      <c r="I14" s="355" t="s">
        <v>4</v>
      </c>
    </row>
    <row r="15" spans="1:9" s="221" customFormat="1" ht="12" customHeight="1" x14ac:dyDescent="0.2">
      <c r="A15" s="1021" t="s">
        <v>227</v>
      </c>
      <c r="B15" s="1022"/>
      <c r="C15" s="1023"/>
      <c r="D15" s="361"/>
      <c r="E15" s="361">
        <v>3</v>
      </c>
      <c r="F15" s="363">
        <v>7</v>
      </c>
      <c r="G15" s="362">
        <v>30</v>
      </c>
      <c r="H15" s="363">
        <v>37</v>
      </c>
      <c r="I15" s="362">
        <f>D15+E15+F15+G15+H15</f>
        <v>77</v>
      </c>
    </row>
    <row r="16" spans="1:9" s="221" customFormat="1" ht="12" customHeight="1" x14ac:dyDescent="0.2">
      <c r="A16" s="1021" t="s">
        <v>228</v>
      </c>
      <c r="B16" s="1022"/>
      <c r="C16" s="1023"/>
      <c r="D16" s="361"/>
      <c r="E16" s="361">
        <v>19</v>
      </c>
      <c r="F16" s="363">
        <v>26</v>
      </c>
      <c r="G16" s="362">
        <v>66</v>
      </c>
      <c r="H16" s="363">
        <v>108</v>
      </c>
      <c r="I16" s="362">
        <f t="shared" ref="I16:I20" si="2">D16+E16+F16+G16+H16</f>
        <v>219</v>
      </c>
    </row>
    <row r="17" spans="1:9" s="221" customFormat="1" ht="12" customHeight="1" x14ac:dyDescent="0.2">
      <c r="A17" s="1021" t="s">
        <v>229</v>
      </c>
      <c r="B17" s="1022"/>
      <c r="C17" s="1023"/>
      <c r="D17" s="361"/>
      <c r="E17" s="361">
        <v>15</v>
      </c>
      <c r="F17" s="363">
        <v>33</v>
      </c>
      <c r="G17" s="362">
        <v>62</v>
      </c>
      <c r="H17" s="363">
        <v>145</v>
      </c>
      <c r="I17" s="362">
        <f t="shared" si="2"/>
        <v>255</v>
      </c>
    </row>
    <row r="18" spans="1:9" s="221" customFormat="1" ht="12" customHeight="1" x14ac:dyDescent="0.2">
      <c r="A18" s="1021" t="s">
        <v>230</v>
      </c>
      <c r="B18" s="1022"/>
      <c r="C18" s="1023"/>
      <c r="D18" s="361"/>
      <c r="E18" s="361">
        <v>4</v>
      </c>
      <c r="F18" s="363">
        <v>8</v>
      </c>
      <c r="G18" s="362">
        <v>10</v>
      </c>
      <c r="H18" s="363">
        <v>29</v>
      </c>
      <c r="I18" s="362">
        <f t="shared" si="2"/>
        <v>51</v>
      </c>
    </row>
    <row r="19" spans="1:9" s="221" customFormat="1" ht="12" x14ac:dyDescent="0.2">
      <c r="A19" s="1021" t="s">
        <v>231</v>
      </c>
      <c r="B19" s="1022"/>
      <c r="C19" s="1023"/>
      <c r="D19" s="361"/>
      <c r="E19" s="361">
        <v>0</v>
      </c>
      <c r="F19" s="363">
        <v>0</v>
      </c>
      <c r="G19" s="362">
        <v>0</v>
      </c>
      <c r="H19" s="363">
        <v>5</v>
      </c>
      <c r="I19" s="362">
        <f t="shared" si="2"/>
        <v>5</v>
      </c>
    </row>
    <row r="20" spans="1:9" s="221" customFormat="1" ht="12" x14ac:dyDescent="0.2">
      <c r="A20" s="1011" t="s">
        <v>20</v>
      </c>
      <c r="B20" s="1012"/>
      <c r="C20" s="1013"/>
      <c r="D20" s="364">
        <f>SUM(D15:D19)</f>
        <v>0</v>
      </c>
      <c r="E20" s="364">
        <f>SUM(E15:E19)</f>
        <v>41</v>
      </c>
      <c r="F20" s="364">
        <f t="shared" ref="F20:H20" si="3">SUM(F15:F19)</f>
        <v>74</v>
      </c>
      <c r="G20" s="364">
        <f t="shared" si="3"/>
        <v>168</v>
      </c>
      <c r="H20" s="364">
        <f t="shared" si="3"/>
        <v>324</v>
      </c>
      <c r="I20" s="362">
        <f t="shared" si="2"/>
        <v>607</v>
      </c>
    </row>
    <row r="21" spans="1:9" s="221" customFormat="1" ht="25.5" customHeight="1" x14ac:dyDescent="0.2">
      <c r="A21" s="1014" t="s">
        <v>232</v>
      </c>
      <c r="B21" s="1014"/>
      <c r="C21" s="1014"/>
      <c r="D21" s="1014"/>
      <c r="E21" s="1014"/>
      <c r="F21" s="219"/>
      <c r="G21" s="220"/>
      <c r="H21" s="219"/>
      <c r="I21" s="220"/>
    </row>
    <row r="22" spans="1:9" s="217" customFormat="1" ht="9.75" customHeight="1" x14ac:dyDescent="0.2">
      <c r="A22" s="230"/>
      <c r="B22" s="230"/>
      <c r="C22" s="230"/>
      <c r="D22" s="230"/>
      <c r="E22" s="225"/>
      <c r="F22" s="225"/>
      <c r="G22" s="216"/>
      <c r="H22" s="216"/>
      <c r="I22" s="216"/>
    </row>
    <row r="23" spans="1:9" s="221" customFormat="1" ht="15" customHeight="1" x14ac:dyDescent="0.2">
      <c r="A23" s="226" t="s">
        <v>245</v>
      </c>
      <c r="B23" s="219"/>
      <c r="C23" s="219"/>
      <c r="D23" s="219"/>
      <c r="E23" s="219"/>
      <c r="F23" s="219"/>
      <c r="G23" s="220"/>
      <c r="H23" s="231"/>
      <c r="I23" s="220"/>
    </row>
    <row r="24" spans="1:9" s="217" customFormat="1" ht="9" customHeight="1" x14ac:dyDescent="0.2">
      <c r="A24" s="218"/>
      <c r="B24" s="218"/>
      <c r="C24" s="218"/>
      <c r="D24" s="218"/>
      <c r="E24" s="218"/>
      <c r="F24" s="218"/>
      <c r="G24" s="216"/>
      <c r="H24" s="232"/>
      <c r="I24" s="216"/>
    </row>
    <row r="25" spans="1:9" s="221" customFormat="1" ht="27.75" customHeight="1" x14ac:dyDescent="0.2">
      <c r="A25" s="1004" t="s">
        <v>233</v>
      </c>
      <c r="B25" s="1005"/>
      <c r="C25" s="1006"/>
      <c r="D25" s="997" t="s">
        <v>221</v>
      </c>
      <c r="E25" s="997"/>
      <c r="F25" s="997"/>
      <c r="G25" s="997"/>
      <c r="H25" s="997"/>
      <c r="I25" s="997"/>
    </row>
    <row r="26" spans="1:9" s="221" customFormat="1" ht="15.75" customHeight="1" x14ac:dyDescent="0.2">
      <c r="A26" s="1007"/>
      <c r="B26" s="1008"/>
      <c r="C26" s="1009"/>
      <c r="D26" s="354">
        <v>44</v>
      </c>
      <c r="E26" s="354">
        <v>49</v>
      </c>
      <c r="F26" s="355">
        <v>53</v>
      </c>
      <c r="G26" s="356">
        <v>72</v>
      </c>
      <c r="H26" s="355">
        <v>85</v>
      </c>
      <c r="I26" s="355" t="s">
        <v>4</v>
      </c>
    </row>
    <row r="27" spans="1:9" s="221" customFormat="1" ht="13.5" customHeight="1" x14ac:dyDescent="0.2">
      <c r="A27" s="1015" t="s">
        <v>234</v>
      </c>
      <c r="B27" s="1016"/>
      <c r="C27" s="1017"/>
      <c r="D27" s="361"/>
      <c r="E27" s="361">
        <v>19</v>
      </c>
      <c r="F27" s="362">
        <v>29</v>
      </c>
      <c r="G27" s="362">
        <v>109</v>
      </c>
      <c r="H27" s="362">
        <v>173</v>
      </c>
      <c r="I27" s="362">
        <f>D27+E27+F27+G27+H27</f>
        <v>330</v>
      </c>
    </row>
    <row r="28" spans="1:9" s="221" customFormat="1" ht="14.25" customHeight="1" x14ac:dyDescent="0.2">
      <c r="A28" s="1015" t="s">
        <v>235</v>
      </c>
      <c r="B28" s="1016"/>
      <c r="C28" s="1017"/>
      <c r="D28" s="361"/>
      <c r="E28" s="361">
        <v>13</v>
      </c>
      <c r="F28" s="362">
        <v>36</v>
      </c>
      <c r="G28" s="362">
        <v>59</v>
      </c>
      <c r="H28" s="362">
        <v>151</v>
      </c>
      <c r="I28" s="362">
        <f t="shared" ref="I28:I29" si="4">D28+E28+F28+G28+H28</f>
        <v>259</v>
      </c>
    </row>
    <row r="29" spans="1:9" s="221" customFormat="1" ht="14.25" customHeight="1" x14ac:dyDescent="0.2">
      <c r="A29" s="1018" t="s">
        <v>20</v>
      </c>
      <c r="B29" s="1019"/>
      <c r="C29" s="1020"/>
      <c r="D29" s="364">
        <f>SUM(D27:D28)</f>
        <v>0</v>
      </c>
      <c r="E29" s="364">
        <f t="shared" ref="E29:H29" si="5">SUM(E27:E28)</f>
        <v>32</v>
      </c>
      <c r="F29" s="364">
        <f t="shared" si="5"/>
        <v>65</v>
      </c>
      <c r="G29" s="364">
        <f t="shared" si="5"/>
        <v>168</v>
      </c>
      <c r="H29" s="364">
        <f t="shared" si="5"/>
        <v>324</v>
      </c>
      <c r="I29" s="362">
        <f t="shared" si="4"/>
        <v>589</v>
      </c>
    </row>
    <row r="30" spans="1:9" s="221" customFormat="1" ht="14.25" customHeight="1" x14ac:dyDescent="0.2">
      <c r="A30" s="1024" t="s">
        <v>236</v>
      </c>
      <c r="B30" s="1024"/>
      <c r="C30" s="1024"/>
      <c r="D30" s="1025"/>
      <c r="E30" s="220"/>
      <c r="F30" s="220"/>
      <c r="G30" s="220"/>
      <c r="H30" s="220"/>
      <c r="I30" s="220"/>
    </row>
    <row r="31" spans="1:9" s="217" customFormat="1" ht="9.75" customHeight="1" x14ac:dyDescent="0.2">
      <c r="A31" s="225"/>
      <c r="B31" s="225"/>
      <c r="C31" s="225"/>
      <c r="D31" s="225"/>
      <c r="E31" s="225"/>
      <c r="F31" s="225"/>
      <c r="G31" s="216"/>
      <c r="H31" s="216"/>
      <c r="I31" s="216"/>
    </row>
    <row r="32" spans="1:9" ht="13.5" customHeight="1" x14ac:dyDescent="0.2">
      <c r="A32" s="1010" t="s">
        <v>268</v>
      </c>
      <c r="B32" s="1010"/>
      <c r="C32" s="1010"/>
      <c r="D32" s="1010"/>
      <c r="E32" s="1010"/>
      <c r="F32" s="1010"/>
      <c r="G32" s="1010"/>
      <c r="H32" s="1010"/>
      <c r="I32" s="1010"/>
    </row>
    <row r="33" spans="1:9" ht="9.75" customHeight="1" x14ac:dyDescent="0.2">
      <c r="A33" s="218"/>
      <c r="B33" s="218"/>
      <c r="C33" s="218"/>
      <c r="D33" s="218"/>
      <c r="E33" s="218"/>
      <c r="F33" s="218"/>
      <c r="G33" s="233"/>
      <c r="H33" s="233"/>
      <c r="I33" s="233"/>
    </row>
    <row r="34" spans="1:9" ht="37.5" customHeight="1" x14ac:dyDescent="0.2">
      <c r="A34" s="1004" t="s">
        <v>237</v>
      </c>
      <c r="B34" s="1005"/>
      <c r="C34" s="1006"/>
      <c r="D34" s="997" t="s">
        <v>221</v>
      </c>
      <c r="E34" s="997"/>
      <c r="F34" s="997"/>
      <c r="G34" s="997"/>
      <c r="H34" s="997"/>
      <c r="I34" s="997"/>
    </row>
    <row r="35" spans="1:9" s="264" customFormat="1" ht="17.25" customHeight="1" x14ac:dyDescent="0.2">
      <c r="A35" s="1007"/>
      <c r="B35" s="1008"/>
      <c r="C35" s="1009"/>
      <c r="D35" s="354">
        <v>44</v>
      </c>
      <c r="E35" s="354">
        <v>49</v>
      </c>
      <c r="F35" s="355">
        <v>53</v>
      </c>
      <c r="G35" s="356">
        <v>72</v>
      </c>
      <c r="H35" s="355">
        <v>85</v>
      </c>
      <c r="I35" s="355" t="s">
        <v>4</v>
      </c>
    </row>
    <row r="36" spans="1:9" x14ac:dyDescent="0.2">
      <c r="A36" s="1026" t="s">
        <v>238</v>
      </c>
      <c r="B36" s="1027"/>
      <c r="C36" s="1028"/>
      <c r="D36" s="361"/>
      <c r="E36" s="362">
        <v>1</v>
      </c>
      <c r="F36" s="362">
        <v>27</v>
      </c>
      <c r="G36" s="365">
        <v>46</v>
      </c>
      <c r="H36" s="365">
        <v>73</v>
      </c>
      <c r="I36" s="365">
        <f>D36+E36+F36+G36+H36</f>
        <v>147</v>
      </c>
    </row>
    <row r="37" spans="1:9" x14ac:dyDescent="0.2">
      <c r="A37" s="1026" t="s">
        <v>239</v>
      </c>
      <c r="B37" s="1027"/>
      <c r="C37" s="1028"/>
      <c r="D37" s="361"/>
      <c r="E37" s="362">
        <v>4</v>
      </c>
      <c r="F37" s="366">
        <v>10</v>
      </c>
      <c r="G37" s="365">
        <v>17</v>
      </c>
      <c r="H37" s="365">
        <v>23</v>
      </c>
      <c r="I37" s="365">
        <f t="shared" ref="I37:I40" si="6">D37+E37+F37+G37+H37</f>
        <v>54</v>
      </c>
    </row>
    <row r="38" spans="1:9" x14ac:dyDescent="0.2">
      <c r="A38" s="1026" t="s">
        <v>240</v>
      </c>
      <c r="B38" s="1027"/>
      <c r="C38" s="1028"/>
      <c r="D38" s="361"/>
      <c r="E38" s="362">
        <v>14</v>
      </c>
      <c r="F38" s="362">
        <v>30</v>
      </c>
      <c r="G38" s="365">
        <v>78</v>
      </c>
      <c r="H38" s="365">
        <v>134</v>
      </c>
      <c r="I38" s="365">
        <f t="shared" si="6"/>
        <v>256</v>
      </c>
    </row>
    <row r="39" spans="1:9" x14ac:dyDescent="0.2">
      <c r="A39" s="1026" t="s">
        <v>241</v>
      </c>
      <c r="B39" s="1027"/>
      <c r="C39" s="1028"/>
      <c r="D39" s="361"/>
      <c r="E39" s="362">
        <v>22</v>
      </c>
      <c r="F39" s="362">
        <v>7</v>
      </c>
      <c r="G39" s="365">
        <v>27</v>
      </c>
      <c r="H39" s="365">
        <v>94</v>
      </c>
      <c r="I39" s="365">
        <f t="shared" si="6"/>
        <v>150</v>
      </c>
    </row>
    <row r="40" spans="1:9" s="221" customFormat="1" x14ac:dyDescent="0.2">
      <c r="A40" s="1018" t="s">
        <v>20</v>
      </c>
      <c r="B40" s="1019"/>
      <c r="C40" s="1020"/>
      <c r="D40" s="364">
        <f>SUM(D36:D39)</f>
        <v>0</v>
      </c>
      <c r="E40" s="364">
        <f t="shared" ref="E40:H40" si="7">SUM(E36:E39)</f>
        <v>41</v>
      </c>
      <c r="F40" s="364">
        <f t="shared" si="7"/>
        <v>74</v>
      </c>
      <c r="G40" s="364">
        <f t="shared" si="7"/>
        <v>168</v>
      </c>
      <c r="H40" s="364">
        <f t="shared" si="7"/>
        <v>324</v>
      </c>
      <c r="I40" s="365">
        <f t="shared" si="6"/>
        <v>607</v>
      </c>
    </row>
    <row r="41" spans="1:9" ht="12.75" customHeight="1" x14ac:dyDescent="0.2">
      <c r="A41" s="219" t="s">
        <v>242</v>
      </c>
      <c r="B41" s="235"/>
      <c r="C41" s="235"/>
      <c r="D41" s="235"/>
      <c r="E41" s="235"/>
      <c r="F41" s="235"/>
      <c r="G41" s="233"/>
      <c r="H41" s="233"/>
      <c r="I41" s="233"/>
    </row>
    <row r="42" spans="1:9" ht="12.75" customHeight="1" x14ac:dyDescent="0.2">
      <c r="A42" s="219"/>
      <c r="B42" s="235"/>
      <c r="C42" s="235"/>
      <c r="D42" s="235"/>
      <c r="E42" s="235"/>
      <c r="F42" s="235"/>
      <c r="G42" s="233"/>
      <c r="H42" s="233"/>
      <c r="I42" s="233"/>
    </row>
  </sheetData>
  <mergeCells count="30">
    <mergeCell ref="A5:C5"/>
    <mergeCell ref="D3:I3"/>
    <mergeCell ref="A3:C4"/>
    <mergeCell ref="A1:I1"/>
    <mergeCell ref="A7:C7"/>
    <mergeCell ref="A8:C8"/>
    <mergeCell ref="A9:C9"/>
    <mergeCell ref="A15:C15"/>
    <mergeCell ref="A16:C16"/>
    <mergeCell ref="A39:C39"/>
    <mergeCell ref="A40:C40"/>
    <mergeCell ref="A30:D30"/>
    <mergeCell ref="A36:C36"/>
    <mergeCell ref="A37:C37"/>
    <mergeCell ref="A38:C38"/>
    <mergeCell ref="D13:I13"/>
    <mergeCell ref="D25:I25"/>
    <mergeCell ref="D34:I34"/>
    <mergeCell ref="A13:C14"/>
    <mergeCell ref="A25:C26"/>
    <mergeCell ref="A34:C35"/>
    <mergeCell ref="A32:I32"/>
    <mergeCell ref="A20:C20"/>
    <mergeCell ref="A21:E21"/>
    <mergeCell ref="A27:C27"/>
    <mergeCell ref="A28:C28"/>
    <mergeCell ref="A29:C29"/>
    <mergeCell ref="A19:C19"/>
    <mergeCell ref="A17:C17"/>
    <mergeCell ref="A18:C18"/>
  </mergeCells>
  <pageMargins left="0" right="0" top="0.35433070866141736" bottom="0.35433070866141736" header="0.31496062992125984" footer="0.31496062992125984"/>
  <pageSetup paperSize="9" scale="97" orientation="portrait" r:id="rId1"/>
  <headerFooter>
    <oddFooter>&amp;R3</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17"/>
  <sheetViews>
    <sheetView topLeftCell="A4" workbookViewId="0">
      <selection activeCell="D28" sqref="D28"/>
    </sheetView>
  </sheetViews>
  <sheetFormatPr baseColWidth="10" defaultRowHeight="15" x14ac:dyDescent="0.25"/>
  <cols>
    <col min="1" max="5" width="24.7109375" customWidth="1"/>
  </cols>
  <sheetData>
    <row r="2" spans="1:5" x14ac:dyDescent="0.25">
      <c r="A2" s="89"/>
      <c r="B2" s="89"/>
      <c r="C2" s="89"/>
      <c r="D2" s="89"/>
      <c r="E2" s="89"/>
    </row>
    <row r="3" spans="1:5" x14ac:dyDescent="0.25">
      <c r="A3" s="89"/>
      <c r="B3" s="89"/>
      <c r="C3" s="89"/>
      <c r="D3" s="89"/>
      <c r="E3" s="89"/>
    </row>
    <row r="4" spans="1:5" ht="23.25" x14ac:dyDescent="0.35">
      <c r="A4" s="1034" t="s">
        <v>271</v>
      </c>
      <c r="B4" s="1035"/>
      <c r="C4" s="1035"/>
      <c r="D4" s="1035"/>
      <c r="E4" s="1035"/>
    </row>
    <row r="5" spans="1:5" ht="23.25" x14ac:dyDescent="0.35">
      <c r="A5" s="1036" t="s">
        <v>272</v>
      </c>
      <c r="B5" s="1037"/>
      <c r="C5" s="1037"/>
      <c r="D5" s="1037"/>
      <c r="E5" s="1037"/>
    </row>
    <row r="6" spans="1:5" x14ac:dyDescent="0.25">
      <c r="A6" s="266"/>
      <c r="B6" s="267"/>
      <c r="C6" s="264"/>
      <c r="D6" s="264"/>
      <c r="E6" s="264"/>
    </row>
    <row r="7" spans="1:5" ht="80.25" customHeight="1" x14ac:dyDescent="0.25">
      <c r="A7" s="271" t="s">
        <v>1</v>
      </c>
      <c r="B7" s="265" t="s">
        <v>273</v>
      </c>
      <c r="C7" s="265" t="s">
        <v>274</v>
      </c>
      <c r="D7" s="265" t="s">
        <v>275</v>
      </c>
      <c r="E7" s="265" t="s">
        <v>276</v>
      </c>
    </row>
    <row r="8" spans="1:5" x14ac:dyDescent="0.25">
      <c r="A8" s="274" t="s">
        <v>277</v>
      </c>
      <c r="B8" s="275">
        <v>101</v>
      </c>
      <c r="C8" s="275">
        <v>8</v>
      </c>
      <c r="D8" s="275">
        <v>0</v>
      </c>
      <c r="E8" s="275">
        <v>109</v>
      </c>
    </row>
    <row r="9" spans="1:5" x14ac:dyDescent="0.25">
      <c r="A9" s="274" t="s">
        <v>278</v>
      </c>
      <c r="B9" s="275">
        <v>35</v>
      </c>
      <c r="C9" s="275">
        <v>0</v>
      </c>
      <c r="D9" s="275">
        <v>0</v>
      </c>
      <c r="E9" s="275">
        <v>35</v>
      </c>
    </row>
    <row r="10" spans="1:5" x14ac:dyDescent="0.25">
      <c r="A10" s="274" t="s">
        <v>279</v>
      </c>
      <c r="B10" s="275">
        <v>14</v>
      </c>
      <c r="C10" s="275">
        <v>50</v>
      </c>
      <c r="D10" s="275">
        <v>0</v>
      </c>
      <c r="E10" s="275">
        <v>64</v>
      </c>
    </row>
    <row r="11" spans="1:5" x14ac:dyDescent="0.25">
      <c r="A11" s="274" t="s">
        <v>280</v>
      </c>
      <c r="B11" s="275">
        <v>90</v>
      </c>
      <c r="C11" s="275">
        <v>130</v>
      </c>
      <c r="D11" s="275">
        <v>0</v>
      </c>
      <c r="E11" s="275">
        <v>220</v>
      </c>
    </row>
    <row r="12" spans="1:5" x14ac:dyDescent="0.25">
      <c r="A12" s="274" t="s">
        <v>281</v>
      </c>
      <c r="B12" s="275">
        <v>88</v>
      </c>
      <c r="C12" s="275">
        <v>57</v>
      </c>
      <c r="D12" s="275">
        <v>0</v>
      </c>
      <c r="E12" s="275">
        <v>145</v>
      </c>
    </row>
    <row r="13" spans="1:5" x14ac:dyDescent="0.25">
      <c r="A13" s="276" t="s">
        <v>282</v>
      </c>
      <c r="B13" s="277">
        <v>328</v>
      </c>
      <c r="C13" s="277">
        <v>245</v>
      </c>
      <c r="D13" s="277">
        <v>0</v>
      </c>
      <c r="E13" s="277">
        <v>573</v>
      </c>
    </row>
    <row r="14" spans="1:5" x14ac:dyDescent="0.25">
      <c r="A14" s="272"/>
      <c r="B14" s="273"/>
      <c r="C14" s="273"/>
      <c r="D14" s="273"/>
      <c r="E14" s="273"/>
    </row>
    <row r="15" spans="1:5" x14ac:dyDescent="0.25">
      <c r="A15" s="269" t="s">
        <v>283</v>
      </c>
      <c r="B15" s="268"/>
      <c r="C15" s="268"/>
      <c r="D15" s="268"/>
      <c r="E15" s="268"/>
    </row>
    <row r="16" spans="1:5" x14ac:dyDescent="0.25">
      <c r="A16" s="1032" t="s">
        <v>284</v>
      </c>
      <c r="B16" s="1033"/>
      <c r="C16" s="1033"/>
      <c r="D16" s="264"/>
      <c r="E16" s="264"/>
    </row>
    <row r="17" spans="1:5" x14ac:dyDescent="0.25">
      <c r="A17" s="270" t="s">
        <v>285</v>
      </c>
      <c r="B17" s="264"/>
      <c r="C17" s="264"/>
      <c r="D17" s="264"/>
      <c r="E17" s="264"/>
    </row>
  </sheetData>
  <mergeCells count="3">
    <mergeCell ref="A16:C16"/>
    <mergeCell ref="A4:E4"/>
    <mergeCell ref="A5:E5"/>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6"/>
  <sheetViews>
    <sheetView workbookViewId="0">
      <selection activeCell="M15" sqref="M15"/>
    </sheetView>
  </sheetViews>
  <sheetFormatPr baseColWidth="10" defaultRowHeight="12.75" x14ac:dyDescent="0.2"/>
  <cols>
    <col min="1" max="1" width="18.7109375" style="347" customWidth="1"/>
    <col min="2" max="2" width="12.5703125" style="347" customWidth="1"/>
    <col min="3" max="3" width="7.42578125" style="347" customWidth="1"/>
    <col min="4" max="8" width="10.140625" style="347" customWidth="1"/>
    <col min="9" max="9" width="15.5703125" style="347" customWidth="1"/>
    <col min="10" max="10" width="16" style="347" customWidth="1"/>
    <col min="11" max="258" width="11.42578125" style="347"/>
    <col min="259" max="259" width="29.140625" style="347" customWidth="1"/>
    <col min="260" max="260" width="10.28515625" style="347" customWidth="1"/>
    <col min="261" max="261" width="8" style="347" customWidth="1"/>
    <col min="262" max="262" width="10" style="347" customWidth="1"/>
    <col min="263" max="263" width="8.28515625" style="347" customWidth="1"/>
    <col min="264" max="264" width="11.5703125" style="347" customWidth="1"/>
    <col min="265" max="265" width="15.5703125" style="347" customWidth="1"/>
    <col min="266" max="266" width="16" style="347" customWidth="1"/>
    <col min="267" max="514" width="11.42578125" style="347"/>
    <col min="515" max="515" width="29.140625" style="347" customWidth="1"/>
    <col min="516" max="516" width="10.28515625" style="347" customWidth="1"/>
    <col min="517" max="517" width="8" style="347" customWidth="1"/>
    <col min="518" max="518" width="10" style="347" customWidth="1"/>
    <col min="519" max="519" width="8.28515625" style="347" customWidth="1"/>
    <col min="520" max="520" width="11.5703125" style="347" customWidth="1"/>
    <col min="521" max="521" width="15.5703125" style="347" customWidth="1"/>
    <col min="522" max="522" width="16" style="347" customWidth="1"/>
    <col min="523" max="770" width="11.42578125" style="347"/>
    <col min="771" max="771" width="29.140625" style="347" customWidth="1"/>
    <col min="772" max="772" width="10.28515625" style="347" customWidth="1"/>
    <col min="773" max="773" width="8" style="347" customWidth="1"/>
    <col min="774" max="774" width="10" style="347" customWidth="1"/>
    <col min="775" max="775" width="8.28515625" style="347" customWidth="1"/>
    <col min="776" max="776" width="11.5703125" style="347" customWidth="1"/>
    <col min="777" max="777" width="15.5703125" style="347" customWidth="1"/>
    <col min="778" max="778" width="16" style="347" customWidth="1"/>
    <col min="779" max="1026" width="11.42578125" style="347"/>
    <col min="1027" max="1027" width="29.140625" style="347" customWidth="1"/>
    <col min="1028" max="1028" width="10.28515625" style="347" customWidth="1"/>
    <col min="1029" max="1029" width="8" style="347" customWidth="1"/>
    <col min="1030" max="1030" width="10" style="347" customWidth="1"/>
    <col min="1031" max="1031" width="8.28515625" style="347" customWidth="1"/>
    <col min="1032" max="1032" width="11.5703125" style="347" customWidth="1"/>
    <col min="1033" max="1033" width="15.5703125" style="347" customWidth="1"/>
    <col min="1034" max="1034" width="16" style="347" customWidth="1"/>
    <col min="1035" max="1282" width="11.42578125" style="347"/>
    <col min="1283" max="1283" width="29.140625" style="347" customWidth="1"/>
    <col min="1284" max="1284" width="10.28515625" style="347" customWidth="1"/>
    <col min="1285" max="1285" width="8" style="347" customWidth="1"/>
    <col min="1286" max="1286" width="10" style="347" customWidth="1"/>
    <col min="1287" max="1287" width="8.28515625" style="347" customWidth="1"/>
    <col min="1288" max="1288" width="11.5703125" style="347" customWidth="1"/>
    <col min="1289" max="1289" width="15.5703125" style="347" customWidth="1"/>
    <col min="1290" max="1290" width="16" style="347" customWidth="1"/>
    <col min="1291" max="1538" width="11.42578125" style="347"/>
    <col min="1539" max="1539" width="29.140625" style="347" customWidth="1"/>
    <col min="1540" max="1540" width="10.28515625" style="347" customWidth="1"/>
    <col min="1541" max="1541" width="8" style="347" customWidth="1"/>
    <col min="1542" max="1542" width="10" style="347" customWidth="1"/>
    <col min="1543" max="1543" width="8.28515625" style="347" customWidth="1"/>
    <col min="1544" max="1544" width="11.5703125" style="347" customWidth="1"/>
    <col min="1545" max="1545" width="15.5703125" style="347" customWidth="1"/>
    <col min="1546" max="1546" width="16" style="347" customWidth="1"/>
    <col min="1547" max="1794" width="11.42578125" style="347"/>
    <col min="1795" max="1795" width="29.140625" style="347" customWidth="1"/>
    <col min="1796" max="1796" width="10.28515625" style="347" customWidth="1"/>
    <col min="1797" max="1797" width="8" style="347" customWidth="1"/>
    <col min="1798" max="1798" width="10" style="347" customWidth="1"/>
    <col min="1799" max="1799" width="8.28515625" style="347" customWidth="1"/>
    <col min="1800" max="1800" width="11.5703125" style="347" customWidth="1"/>
    <col min="1801" max="1801" width="15.5703125" style="347" customWidth="1"/>
    <col min="1802" max="1802" width="16" style="347" customWidth="1"/>
    <col min="1803" max="2050" width="11.42578125" style="347"/>
    <col min="2051" max="2051" width="29.140625" style="347" customWidth="1"/>
    <col min="2052" max="2052" width="10.28515625" style="347" customWidth="1"/>
    <col min="2053" max="2053" width="8" style="347" customWidth="1"/>
    <col min="2054" max="2054" width="10" style="347" customWidth="1"/>
    <col min="2055" max="2055" width="8.28515625" style="347" customWidth="1"/>
    <col min="2056" max="2056" width="11.5703125" style="347" customWidth="1"/>
    <col min="2057" max="2057" width="15.5703125" style="347" customWidth="1"/>
    <col min="2058" max="2058" width="16" style="347" customWidth="1"/>
    <col min="2059" max="2306" width="11.42578125" style="347"/>
    <col min="2307" max="2307" width="29.140625" style="347" customWidth="1"/>
    <col min="2308" max="2308" width="10.28515625" style="347" customWidth="1"/>
    <col min="2309" max="2309" width="8" style="347" customWidth="1"/>
    <col min="2310" max="2310" width="10" style="347" customWidth="1"/>
    <col min="2311" max="2311" width="8.28515625" style="347" customWidth="1"/>
    <col min="2312" max="2312" width="11.5703125" style="347" customWidth="1"/>
    <col min="2313" max="2313" width="15.5703125" style="347" customWidth="1"/>
    <col min="2314" max="2314" width="16" style="347" customWidth="1"/>
    <col min="2315" max="2562" width="11.42578125" style="347"/>
    <col min="2563" max="2563" width="29.140625" style="347" customWidth="1"/>
    <col min="2564" max="2564" width="10.28515625" style="347" customWidth="1"/>
    <col min="2565" max="2565" width="8" style="347" customWidth="1"/>
    <col min="2566" max="2566" width="10" style="347" customWidth="1"/>
    <col min="2567" max="2567" width="8.28515625" style="347" customWidth="1"/>
    <col min="2568" max="2568" width="11.5703125" style="347" customWidth="1"/>
    <col min="2569" max="2569" width="15.5703125" style="347" customWidth="1"/>
    <col min="2570" max="2570" width="16" style="347" customWidth="1"/>
    <col min="2571" max="2818" width="11.42578125" style="347"/>
    <col min="2819" max="2819" width="29.140625" style="347" customWidth="1"/>
    <col min="2820" max="2820" width="10.28515625" style="347" customWidth="1"/>
    <col min="2821" max="2821" width="8" style="347" customWidth="1"/>
    <col min="2822" max="2822" width="10" style="347" customWidth="1"/>
    <col min="2823" max="2823" width="8.28515625" style="347" customWidth="1"/>
    <col min="2824" max="2824" width="11.5703125" style="347" customWidth="1"/>
    <col min="2825" max="2825" width="15.5703125" style="347" customWidth="1"/>
    <col min="2826" max="2826" width="16" style="347" customWidth="1"/>
    <col min="2827" max="3074" width="11.42578125" style="347"/>
    <col min="3075" max="3075" width="29.140625" style="347" customWidth="1"/>
    <col min="3076" max="3076" width="10.28515625" style="347" customWidth="1"/>
    <col min="3077" max="3077" width="8" style="347" customWidth="1"/>
    <col min="3078" max="3078" width="10" style="347" customWidth="1"/>
    <col min="3079" max="3079" width="8.28515625" style="347" customWidth="1"/>
    <col min="3080" max="3080" width="11.5703125" style="347" customWidth="1"/>
    <col min="3081" max="3081" width="15.5703125" style="347" customWidth="1"/>
    <col min="3082" max="3082" width="16" style="347" customWidth="1"/>
    <col min="3083" max="3330" width="11.42578125" style="347"/>
    <col min="3331" max="3331" width="29.140625" style="347" customWidth="1"/>
    <col min="3332" max="3332" width="10.28515625" style="347" customWidth="1"/>
    <col min="3333" max="3333" width="8" style="347" customWidth="1"/>
    <col min="3334" max="3334" width="10" style="347" customWidth="1"/>
    <col min="3335" max="3335" width="8.28515625" style="347" customWidth="1"/>
    <col min="3336" max="3336" width="11.5703125" style="347" customWidth="1"/>
    <col min="3337" max="3337" width="15.5703125" style="347" customWidth="1"/>
    <col min="3338" max="3338" width="16" style="347" customWidth="1"/>
    <col min="3339" max="3586" width="11.42578125" style="347"/>
    <col min="3587" max="3587" width="29.140625" style="347" customWidth="1"/>
    <col min="3588" max="3588" width="10.28515625" style="347" customWidth="1"/>
    <col min="3589" max="3589" width="8" style="347" customWidth="1"/>
    <col min="3590" max="3590" width="10" style="347" customWidth="1"/>
    <col min="3591" max="3591" width="8.28515625" style="347" customWidth="1"/>
    <col min="3592" max="3592" width="11.5703125" style="347" customWidth="1"/>
    <col min="3593" max="3593" width="15.5703125" style="347" customWidth="1"/>
    <col min="3594" max="3594" width="16" style="347" customWidth="1"/>
    <col min="3595" max="3842" width="11.42578125" style="347"/>
    <col min="3843" max="3843" width="29.140625" style="347" customWidth="1"/>
    <col min="3844" max="3844" width="10.28515625" style="347" customWidth="1"/>
    <col min="3845" max="3845" width="8" style="347" customWidth="1"/>
    <col min="3846" max="3846" width="10" style="347" customWidth="1"/>
    <col min="3847" max="3847" width="8.28515625" style="347" customWidth="1"/>
    <col min="3848" max="3848" width="11.5703125" style="347" customWidth="1"/>
    <col min="3849" max="3849" width="15.5703125" style="347" customWidth="1"/>
    <col min="3850" max="3850" width="16" style="347" customWidth="1"/>
    <col min="3851" max="4098" width="11.42578125" style="347"/>
    <col min="4099" max="4099" width="29.140625" style="347" customWidth="1"/>
    <col min="4100" max="4100" width="10.28515625" style="347" customWidth="1"/>
    <col min="4101" max="4101" width="8" style="347" customWidth="1"/>
    <col min="4102" max="4102" width="10" style="347" customWidth="1"/>
    <col min="4103" max="4103" width="8.28515625" style="347" customWidth="1"/>
    <col min="4104" max="4104" width="11.5703125" style="347" customWidth="1"/>
    <col min="4105" max="4105" width="15.5703125" style="347" customWidth="1"/>
    <col min="4106" max="4106" width="16" style="347" customWidth="1"/>
    <col min="4107" max="4354" width="11.42578125" style="347"/>
    <col min="4355" max="4355" width="29.140625" style="347" customWidth="1"/>
    <col min="4356" max="4356" width="10.28515625" style="347" customWidth="1"/>
    <col min="4357" max="4357" width="8" style="347" customWidth="1"/>
    <col min="4358" max="4358" width="10" style="347" customWidth="1"/>
    <col min="4359" max="4359" width="8.28515625" style="347" customWidth="1"/>
    <col min="4360" max="4360" width="11.5703125" style="347" customWidth="1"/>
    <col min="4361" max="4361" width="15.5703125" style="347" customWidth="1"/>
    <col min="4362" max="4362" width="16" style="347" customWidth="1"/>
    <col min="4363" max="4610" width="11.42578125" style="347"/>
    <col min="4611" max="4611" width="29.140625" style="347" customWidth="1"/>
    <col min="4612" max="4612" width="10.28515625" style="347" customWidth="1"/>
    <col min="4613" max="4613" width="8" style="347" customWidth="1"/>
    <col min="4614" max="4614" width="10" style="347" customWidth="1"/>
    <col min="4615" max="4615" width="8.28515625" style="347" customWidth="1"/>
    <col min="4616" max="4616" width="11.5703125" style="347" customWidth="1"/>
    <col min="4617" max="4617" width="15.5703125" style="347" customWidth="1"/>
    <col min="4618" max="4618" width="16" style="347" customWidth="1"/>
    <col min="4619" max="4866" width="11.42578125" style="347"/>
    <col min="4867" max="4867" width="29.140625" style="347" customWidth="1"/>
    <col min="4868" max="4868" width="10.28515625" style="347" customWidth="1"/>
    <col min="4869" max="4869" width="8" style="347" customWidth="1"/>
    <col min="4870" max="4870" width="10" style="347" customWidth="1"/>
    <col min="4871" max="4871" width="8.28515625" style="347" customWidth="1"/>
    <col min="4872" max="4872" width="11.5703125" style="347" customWidth="1"/>
    <col min="4873" max="4873" width="15.5703125" style="347" customWidth="1"/>
    <col min="4874" max="4874" width="16" style="347" customWidth="1"/>
    <col min="4875" max="5122" width="11.42578125" style="347"/>
    <col min="5123" max="5123" width="29.140625" style="347" customWidth="1"/>
    <col min="5124" max="5124" width="10.28515625" style="347" customWidth="1"/>
    <col min="5125" max="5125" width="8" style="347" customWidth="1"/>
    <col min="5126" max="5126" width="10" style="347" customWidth="1"/>
    <col min="5127" max="5127" width="8.28515625" style="347" customWidth="1"/>
    <col min="5128" max="5128" width="11.5703125" style="347" customWidth="1"/>
    <col min="5129" max="5129" width="15.5703125" style="347" customWidth="1"/>
    <col min="5130" max="5130" width="16" style="347" customWidth="1"/>
    <col min="5131" max="5378" width="11.42578125" style="347"/>
    <col min="5379" max="5379" width="29.140625" style="347" customWidth="1"/>
    <col min="5380" max="5380" width="10.28515625" style="347" customWidth="1"/>
    <col min="5381" max="5381" width="8" style="347" customWidth="1"/>
    <col min="5382" max="5382" width="10" style="347" customWidth="1"/>
    <col min="5383" max="5383" width="8.28515625" style="347" customWidth="1"/>
    <col min="5384" max="5384" width="11.5703125" style="347" customWidth="1"/>
    <col min="5385" max="5385" width="15.5703125" style="347" customWidth="1"/>
    <col min="5386" max="5386" width="16" style="347" customWidth="1"/>
    <col min="5387" max="5634" width="11.42578125" style="347"/>
    <col min="5635" max="5635" width="29.140625" style="347" customWidth="1"/>
    <col min="5636" max="5636" width="10.28515625" style="347" customWidth="1"/>
    <col min="5637" max="5637" width="8" style="347" customWidth="1"/>
    <col min="5638" max="5638" width="10" style="347" customWidth="1"/>
    <col min="5639" max="5639" width="8.28515625" style="347" customWidth="1"/>
    <col min="5640" max="5640" width="11.5703125" style="347" customWidth="1"/>
    <col min="5641" max="5641" width="15.5703125" style="347" customWidth="1"/>
    <col min="5642" max="5642" width="16" style="347" customWidth="1"/>
    <col min="5643" max="5890" width="11.42578125" style="347"/>
    <col min="5891" max="5891" width="29.140625" style="347" customWidth="1"/>
    <col min="5892" max="5892" width="10.28515625" style="347" customWidth="1"/>
    <col min="5893" max="5893" width="8" style="347" customWidth="1"/>
    <col min="5894" max="5894" width="10" style="347" customWidth="1"/>
    <col min="5895" max="5895" width="8.28515625" style="347" customWidth="1"/>
    <col min="5896" max="5896" width="11.5703125" style="347" customWidth="1"/>
    <col min="5897" max="5897" width="15.5703125" style="347" customWidth="1"/>
    <col min="5898" max="5898" width="16" style="347" customWidth="1"/>
    <col min="5899" max="6146" width="11.42578125" style="347"/>
    <col min="6147" max="6147" width="29.140625" style="347" customWidth="1"/>
    <col min="6148" max="6148" width="10.28515625" style="347" customWidth="1"/>
    <col min="6149" max="6149" width="8" style="347" customWidth="1"/>
    <col min="6150" max="6150" width="10" style="347" customWidth="1"/>
    <col min="6151" max="6151" width="8.28515625" style="347" customWidth="1"/>
    <col min="6152" max="6152" width="11.5703125" style="347" customWidth="1"/>
    <col min="6153" max="6153" width="15.5703125" style="347" customWidth="1"/>
    <col min="6154" max="6154" width="16" style="347" customWidth="1"/>
    <col min="6155" max="6402" width="11.42578125" style="347"/>
    <col min="6403" max="6403" width="29.140625" style="347" customWidth="1"/>
    <col min="6404" max="6404" width="10.28515625" style="347" customWidth="1"/>
    <col min="6405" max="6405" width="8" style="347" customWidth="1"/>
    <col min="6406" max="6406" width="10" style="347" customWidth="1"/>
    <col min="6407" max="6407" width="8.28515625" style="347" customWidth="1"/>
    <col min="6408" max="6408" width="11.5703125" style="347" customWidth="1"/>
    <col min="6409" max="6409" width="15.5703125" style="347" customWidth="1"/>
    <col min="6410" max="6410" width="16" style="347" customWidth="1"/>
    <col min="6411" max="6658" width="11.42578125" style="347"/>
    <col min="6659" max="6659" width="29.140625" style="347" customWidth="1"/>
    <col min="6660" max="6660" width="10.28515625" style="347" customWidth="1"/>
    <col min="6661" max="6661" width="8" style="347" customWidth="1"/>
    <col min="6662" max="6662" width="10" style="347" customWidth="1"/>
    <col min="6663" max="6663" width="8.28515625" style="347" customWidth="1"/>
    <col min="6664" max="6664" width="11.5703125" style="347" customWidth="1"/>
    <col min="6665" max="6665" width="15.5703125" style="347" customWidth="1"/>
    <col min="6666" max="6666" width="16" style="347" customWidth="1"/>
    <col min="6667" max="6914" width="11.42578125" style="347"/>
    <col min="6915" max="6915" width="29.140625" style="347" customWidth="1"/>
    <col min="6916" max="6916" width="10.28515625" style="347" customWidth="1"/>
    <col min="6917" max="6917" width="8" style="347" customWidth="1"/>
    <col min="6918" max="6918" width="10" style="347" customWidth="1"/>
    <col min="6919" max="6919" width="8.28515625" style="347" customWidth="1"/>
    <col min="6920" max="6920" width="11.5703125" style="347" customWidth="1"/>
    <col min="6921" max="6921" width="15.5703125" style="347" customWidth="1"/>
    <col min="6922" max="6922" width="16" style="347" customWidth="1"/>
    <col min="6923" max="7170" width="11.42578125" style="347"/>
    <col min="7171" max="7171" width="29.140625" style="347" customWidth="1"/>
    <col min="7172" max="7172" width="10.28515625" style="347" customWidth="1"/>
    <col min="7173" max="7173" width="8" style="347" customWidth="1"/>
    <col min="7174" max="7174" width="10" style="347" customWidth="1"/>
    <col min="7175" max="7175" width="8.28515625" style="347" customWidth="1"/>
    <col min="7176" max="7176" width="11.5703125" style="347" customWidth="1"/>
    <col min="7177" max="7177" width="15.5703125" style="347" customWidth="1"/>
    <col min="7178" max="7178" width="16" style="347" customWidth="1"/>
    <col min="7179" max="7426" width="11.42578125" style="347"/>
    <col min="7427" max="7427" width="29.140625" style="347" customWidth="1"/>
    <col min="7428" max="7428" width="10.28515625" style="347" customWidth="1"/>
    <col min="7429" max="7429" width="8" style="347" customWidth="1"/>
    <col min="7430" max="7430" width="10" style="347" customWidth="1"/>
    <col min="7431" max="7431" width="8.28515625" style="347" customWidth="1"/>
    <col min="7432" max="7432" width="11.5703125" style="347" customWidth="1"/>
    <col min="7433" max="7433" width="15.5703125" style="347" customWidth="1"/>
    <col min="7434" max="7434" width="16" style="347" customWidth="1"/>
    <col min="7435" max="7682" width="11.42578125" style="347"/>
    <col min="7683" max="7683" width="29.140625" style="347" customWidth="1"/>
    <col min="7684" max="7684" width="10.28515625" style="347" customWidth="1"/>
    <col min="7685" max="7685" width="8" style="347" customWidth="1"/>
    <col min="7686" max="7686" width="10" style="347" customWidth="1"/>
    <col min="7687" max="7687" width="8.28515625" style="347" customWidth="1"/>
    <col min="7688" max="7688" width="11.5703125" style="347" customWidth="1"/>
    <col min="7689" max="7689" width="15.5703125" style="347" customWidth="1"/>
    <col min="7690" max="7690" width="16" style="347" customWidth="1"/>
    <col min="7691" max="7938" width="11.42578125" style="347"/>
    <col min="7939" max="7939" width="29.140625" style="347" customWidth="1"/>
    <col min="7940" max="7940" width="10.28515625" style="347" customWidth="1"/>
    <col min="7941" max="7941" width="8" style="347" customWidth="1"/>
    <col min="7942" max="7942" width="10" style="347" customWidth="1"/>
    <col min="7943" max="7943" width="8.28515625" style="347" customWidth="1"/>
    <col min="7944" max="7944" width="11.5703125" style="347" customWidth="1"/>
    <col min="7945" max="7945" width="15.5703125" style="347" customWidth="1"/>
    <col min="7946" max="7946" width="16" style="347" customWidth="1"/>
    <col min="7947" max="8194" width="11.42578125" style="347"/>
    <col min="8195" max="8195" width="29.140625" style="347" customWidth="1"/>
    <col min="8196" max="8196" width="10.28515625" style="347" customWidth="1"/>
    <col min="8197" max="8197" width="8" style="347" customWidth="1"/>
    <col min="8198" max="8198" width="10" style="347" customWidth="1"/>
    <col min="8199" max="8199" width="8.28515625" style="347" customWidth="1"/>
    <col min="8200" max="8200" width="11.5703125" style="347" customWidth="1"/>
    <col min="8201" max="8201" width="15.5703125" style="347" customWidth="1"/>
    <col min="8202" max="8202" width="16" style="347" customWidth="1"/>
    <col min="8203" max="8450" width="11.42578125" style="347"/>
    <col min="8451" max="8451" width="29.140625" style="347" customWidth="1"/>
    <col min="8452" max="8452" width="10.28515625" style="347" customWidth="1"/>
    <col min="8453" max="8453" width="8" style="347" customWidth="1"/>
    <col min="8454" max="8454" width="10" style="347" customWidth="1"/>
    <col min="8455" max="8455" width="8.28515625" style="347" customWidth="1"/>
    <col min="8456" max="8456" width="11.5703125" style="347" customWidth="1"/>
    <col min="8457" max="8457" width="15.5703125" style="347" customWidth="1"/>
    <col min="8458" max="8458" width="16" style="347" customWidth="1"/>
    <col min="8459" max="8706" width="11.42578125" style="347"/>
    <col min="8707" max="8707" width="29.140625" style="347" customWidth="1"/>
    <col min="8708" max="8708" width="10.28515625" style="347" customWidth="1"/>
    <col min="8709" max="8709" width="8" style="347" customWidth="1"/>
    <col min="8710" max="8710" width="10" style="347" customWidth="1"/>
    <col min="8711" max="8711" width="8.28515625" style="347" customWidth="1"/>
    <col min="8712" max="8712" width="11.5703125" style="347" customWidth="1"/>
    <col min="8713" max="8713" width="15.5703125" style="347" customWidth="1"/>
    <col min="8714" max="8714" width="16" style="347" customWidth="1"/>
    <col min="8715" max="8962" width="11.42578125" style="347"/>
    <col min="8963" max="8963" width="29.140625" style="347" customWidth="1"/>
    <col min="8964" max="8964" width="10.28515625" style="347" customWidth="1"/>
    <col min="8965" max="8965" width="8" style="347" customWidth="1"/>
    <col min="8966" max="8966" width="10" style="347" customWidth="1"/>
    <col min="8967" max="8967" width="8.28515625" style="347" customWidth="1"/>
    <col min="8968" max="8968" width="11.5703125" style="347" customWidth="1"/>
    <col min="8969" max="8969" width="15.5703125" style="347" customWidth="1"/>
    <col min="8970" max="8970" width="16" style="347" customWidth="1"/>
    <col min="8971" max="9218" width="11.42578125" style="347"/>
    <col min="9219" max="9219" width="29.140625" style="347" customWidth="1"/>
    <col min="9220" max="9220" width="10.28515625" style="347" customWidth="1"/>
    <col min="9221" max="9221" width="8" style="347" customWidth="1"/>
    <col min="9222" max="9222" width="10" style="347" customWidth="1"/>
    <col min="9223" max="9223" width="8.28515625" style="347" customWidth="1"/>
    <col min="9224" max="9224" width="11.5703125" style="347" customWidth="1"/>
    <col min="9225" max="9225" width="15.5703125" style="347" customWidth="1"/>
    <col min="9226" max="9226" width="16" style="347" customWidth="1"/>
    <col min="9227" max="9474" width="11.42578125" style="347"/>
    <col min="9475" max="9475" width="29.140625" style="347" customWidth="1"/>
    <col min="9476" max="9476" width="10.28515625" style="347" customWidth="1"/>
    <col min="9477" max="9477" width="8" style="347" customWidth="1"/>
    <col min="9478" max="9478" width="10" style="347" customWidth="1"/>
    <col min="9479" max="9479" width="8.28515625" style="347" customWidth="1"/>
    <col min="9480" max="9480" width="11.5703125" style="347" customWidth="1"/>
    <col min="9481" max="9481" width="15.5703125" style="347" customWidth="1"/>
    <col min="9482" max="9482" width="16" style="347" customWidth="1"/>
    <col min="9483" max="9730" width="11.42578125" style="347"/>
    <col min="9731" max="9731" width="29.140625" style="347" customWidth="1"/>
    <col min="9732" max="9732" width="10.28515625" style="347" customWidth="1"/>
    <col min="9733" max="9733" width="8" style="347" customWidth="1"/>
    <col min="9734" max="9734" width="10" style="347" customWidth="1"/>
    <col min="9735" max="9735" width="8.28515625" style="347" customWidth="1"/>
    <col min="9736" max="9736" width="11.5703125" style="347" customWidth="1"/>
    <col min="9737" max="9737" width="15.5703125" style="347" customWidth="1"/>
    <col min="9738" max="9738" width="16" style="347" customWidth="1"/>
    <col min="9739" max="9986" width="11.42578125" style="347"/>
    <col min="9987" max="9987" width="29.140625" style="347" customWidth="1"/>
    <col min="9988" max="9988" width="10.28515625" style="347" customWidth="1"/>
    <col min="9989" max="9989" width="8" style="347" customWidth="1"/>
    <col min="9990" max="9990" width="10" style="347" customWidth="1"/>
    <col min="9991" max="9991" width="8.28515625" style="347" customWidth="1"/>
    <col min="9992" max="9992" width="11.5703125" style="347" customWidth="1"/>
    <col min="9993" max="9993" width="15.5703125" style="347" customWidth="1"/>
    <col min="9994" max="9994" width="16" style="347" customWidth="1"/>
    <col min="9995" max="10242" width="11.42578125" style="347"/>
    <col min="10243" max="10243" width="29.140625" style="347" customWidth="1"/>
    <col min="10244" max="10244" width="10.28515625" style="347" customWidth="1"/>
    <col min="10245" max="10245" width="8" style="347" customWidth="1"/>
    <col min="10246" max="10246" width="10" style="347" customWidth="1"/>
    <col min="10247" max="10247" width="8.28515625" style="347" customWidth="1"/>
    <col min="10248" max="10248" width="11.5703125" style="347" customWidth="1"/>
    <col min="10249" max="10249" width="15.5703125" style="347" customWidth="1"/>
    <col min="10250" max="10250" width="16" style="347" customWidth="1"/>
    <col min="10251" max="10498" width="11.42578125" style="347"/>
    <col min="10499" max="10499" width="29.140625" style="347" customWidth="1"/>
    <col min="10500" max="10500" width="10.28515625" style="347" customWidth="1"/>
    <col min="10501" max="10501" width="8" style="347" customWidth="1"/>
    <col min="10502" max="10502" width="10" style="347" customWidth="1"/>
    <col min="10503" max="10503" width="8.28515625" style="347" customWidth="1"/>
    <col min="10504" max="10504" width="11.5703125" style="347" customWidth="1"/>
    <col min="10505" max="10505" width="15.5703125" style="347" customWidth="1"/>
    <col min="10506" max="10506" width="16" style="347" customWidth="1"/>
    <col min="10507" max="10754" width="11.42578125" style="347"/>
    <col min="10755" max="10755" width="29.140625" style="347" customWidth="1"/>
    <col min="10756" max="10756" width="10.28515625" style="347" customWidth="1"/>
    <col min="10757" max="10757" width="8" style="347" customWidth="1"/>
    <col min="10758" max="10758" width="10" style="347" customWidth="1"/>
    <col min="10759" max="10759" width="8.28515625" style="347" customWidth="1"/>
    <col min="10760" max="10760" width="11.5703125" style="347" customWidth="1"/>
    <col min="10761" max="10761" width="15.5703125" style="347" customWidth="1"/>
    <col min="10762" max="10762" width="16" style="347" customWidth="1"/>
    <col min="10763" max="11010" width="11.42578125" style="347"/>
    <col min="11011" max="11011" width="29.140625" style="347" customWidth="1"/>
    <col min="11012" max="11012" width="10.28515625" style="347" customWidth="1"/>
    <col min="11013" max="11013" width="8" style="347" customWidth="1"/>
    <col min="11014" max="11014" width="10" style="347" customWidth="1"/>
    <col min="11015" max="11015" width="8.28515625" style="347" customWidth="1"/>
    <col min="11016" max="11016" width="11.5703125" style="347" customWidth="1"/>
    <col min="11017" max="11017" width="15.5703125" style="347" customWidth="1"/>
    <col min="11018" max="11018" width="16" style="347" customWidth="1"/>
    <col min="11019" max="11266" width="11.42578125" style="347"/>
    <col min="11267" max="11267" width="29.140625" style="347" customWidth="1"/>
    <col min="11268" max="11268" width="10.28515625" style="347" customWidth="1"/>
    <col min="11269" max="11269" width="8" style="347" customWidth="1"/>
    <col min="11270" max="11270" width="10" style="347" customWidth="1"/>
    <col min="11271" max="11271" width="8.28515625" style="347" customWidth="1"/>
    <col min="11272" max="11272" width="11.5703125" style="347" customWidth="1"/>
    <col min="11273" max="11273" width="15.5703125" style="347" customWidth="1"/>
    <col min="11274" max="11274" width="16" style="347" customWidth="1"/>
    <col min="11275" max="11522" width="11.42578125" style="347"/>
    <col min="11523" max="11523" width="29.140625" style="347" customWidth="1"/>
    <col min="11524" max="11524" width="10.28515625" style="347" customWidth="1"/>
    <col min="11525" max="11525" width="8" style="347" customWidth="1"/>
    <col min="11526" max="11526" width="10" style="347" customWidth="1"/>
    <col min="11527" max="11527" width="8.28515625" style="347" customWidth="1"/>
    <col min="11528" max="11528" width="11.5703125" style="347" customWidth="1"/>
    <col min="11529" max="11529" width="15.5703125" style="347" customWidth="1"/>
    <col min="11530" max="11530" width="16" style="347" customWidth="1"/>
    <col min="11531" max="11778" width="11.42578125" style="347"/>
    <col min="11779" max="11779" width="29.140625" style="347" customWidth="1"/>
    <col min="11780" max="11780" width="10.28515625" style="347" customWidth="1"/>
    <col min="11781" max="11781" width="8" style="347" customWidth="1"/>
    <col min="11782" max="11782" width="10" style="347" customWidth="1"/>
    <col min="11783" max="11783" width="8.28515625" style="347" customWidth="1"/>
    <col min="11784" max="11784" width="11.5703125" style="347" customWidth="1"/>
    <col min="11785" max="11785" width="15.5703125" style="347" customWidth="1"/>
    <col min="11786" max="11786" width="16" style="347" customWidth="1"/>
    <col min="11787" max="12034" width="11.42578125" style="347"/>
    <col min="12035" max="12035" width="29.140625" style="347" customWidth="1"/>
    <col min="12036" max="12036" width="10.28515625" style="347" customWidth="1"/>
    <col min="12037" max="12037" width="8" style="347" customWidth="1"/>
    <col min="12038" max="12038" width="10" style="347" customWidth="1"/>
    <col min="12039" max="12039" width="8.28515625" style="347" customWidth="1"/>
    <col min="12040" max="12040" width="11.5703125" style="347" customWidth="1"/>
    <col min="12041" max="12041" width="15.5703125" style="347" customWidth="1"/>
    <col min="12042" max="12042" width="16" style="347" customWidth="1"/>
    <col min="12043" max="12290" width="11.42578125" style="347"/>
    <col min="12291" max="12291" width="29.140625" style="347" customWidth="1"/>
    <col min="12292" max="12292" width="10.28515625" style="347" customWidth="1"/>
    <col min="12293" max="12293" width="8" style="347" customWidth="1"/>
    <col min="12294" max="12294" width="10" style="347" customWidth="1"/>
    <col min="12295" max="12295" width="8.28515625" style="347" customWidth="1"/>
    <col min="12296" max="12296" width="11.5703125" style="347" customWidth="1"/>
    <col min="12297" max="12297" width="15.5703125" style="347" customWidth="1"/>
    <col min="12298" max="12298" width="16" style="347" customWidth="1"/>
    <col min="12299" max="12546" width="11.42578125" style="347"/>
    <col min="12547" max="12547" width="29.140625" style="347" customWidth="1"/>
    <col min="12548" max="12548" width="10.28515625" style="347" customWidth="1"/>
    <col min="12549" max="12549" width="8" style="347" customWidth="1"/>
    <col min="12550" max="12550" width="10" style="347" customWidth="1"/>
    <col min="12551" max="12551" width="8.28515625" style="347" customWidth="1"/>
    <col min="12552" max="12552" width="11.5703125" style="347" customWidth="1"/>
    <col min="12553" max="12553" width="15.5703125" style="347" customWidth="1"/>
    <col min="12554" max="12554" width="16" style="347" customWidth="1"/>
    <col min="12555" max="12802" width="11.42578125" style="347"/>
    <col min="12803" max="12803" width="29.140625" style="347" customWidth="1"/>
    <col min="12804" max="12804" width="10.28515625" style="347" customWidth="1"/>
    <col min="12805" max="12805" width="8" style="347" customWidth="1"/>
    <col min="12806" max="12806" width="10" style="347" customWidth="1"/>
    <col min="12807" max="12807" width="8.28515625" style="347" customWidth="1"/>
    <col min="12808" max="12808" width="11.5703125" style="347" customWidth="1"/>
    <col min="12809" max="12809" width="15.5703125" style="347" customWidth="1"/>
    <col min="12810" max="12810" width="16" style="347" customWidth="1"/>
    <col min="12811" max="13058" width="11.42578125" style="347"/>
    <col min="13059" max="13059" width="29.140625" style="347" customWidth="1"/>
    <col min="13060" max="13060" width="10.28515625" style="347" customWidth="1"/>
    <col min="13061" max="13061" width="8" style="347" customWidth="1"/>
    <col min="13062" max="13062" width="10" style="347" customWidth="1"/>
    <col min="13063" max="13063" width="8.28515625" style="347" customWidth="1"/>
    <col min="13064" max="13064" width="11.5703125" style="347" customWidth="1"/>
    <col min="13065" max="13065" width="15.5703125" style="347" customWidth="1"/>
    <col min="13066" max="13066" width="16" style="347" customWidth="1"/>
    <col min="13067" max="13314" width="11.42578125" style="347"/>
    <col min="13315" max="13315" width="29.140625" style="347" customWidth="1"/>
    <col min="13316" max="13316" width="10.28515625" style="347" customWidth="1"/>
    <col min="13317" max="13317" width="8" style="347" customWidth="1"/>
    <col min="13318" max="13318" width="10" style="347" customWidth="1"/>
    <col min="13319" max="13319" width="8.28515625" style="347" customWidth="1"/>
    <col min="13320" max="13320" width="11.5703125" style="347" customWidth="1"/>
    <col min="13321" max="13321" width="15.5703125" style="347" customWidth="1"/>
    <col min="13322" max="13322" width="16" style="347" customWidth="1"/>
    <col min="13323" max="13570" width="11.42578125" style="347"/>
    <col min="13571" max="13571" width="29.140625" style="347" customWidth="1"/>
    <col min="13572" max="13572" width="10.28515625" style="347" customWidth="1"/>
    <col min="13573" max="13573" width="8" style="347" customWidth="1"/>
    <col min="13574" max="13574" width="10" style="347" customWidth="1"/>
    <col min="13575" max="13575" width="8.28515625" style="347" customWidth="1"/>
    <col min="13576" max="13576" width="11.5703125" style="347" customWidth="1"/>
    <col min="13577" max="13577" width="15.5703125" style="347" customWidth="1"/>
    <col min="13578" max="13578" width="16" style="347" customWidth="1"/>
    <col min="13579" max="13826" width="11.42578125" style="347"/>
    <col min="13827" max="13827" width="29.140625" style="347" customWidth="1"/>
    <col min="13828" max="13828" width="10.28515625" style="347" customWidth="1"/>
    <col min="13829" max="13829" width="8" style="347" customWidth="1"/>
    <col min="13830" max="13830" width="10" style="347" customWidth="1"/>
    <col min="13831" max="13831" width="8.28515625" style="347" customWidth="1"/>
    <col min="13832" max="13832" width="11.5703125" style="347" customWidth="1"/>
    <col min="13833" max="13833" width="15.5703125" style="347" customWidth="1"/>
    <col min="13834" max="13834" width="16" style="347" customWidth="1"/>
    <col min="13835" max="14082" width="11.42578125" style="347"/>
    <col min="14083" max="14083" width="29.140625" style="347" customWidth="1"/>
    <col min="14084" max="14084" width="10.28515625" style="347" customWidth="1"/>
    <col min="14085" max="14085" width="8" style="347" customWidth="1"/>
    <col min="14086" max="14086" width="10" style="347" customWidth="1"/>
    <col min="14087" max="14087" width="8.28515625" style="347" customWidth="1"/>
    <col min="14088" max="14088" width="11.5703125" style="347" customWidth="1"/>
    <col min="14089" max="14089" width="15.5703125" style="347" customWidth="1"/>
    <col min="14090" max="14090" width="16" style="347" customWidth="1"/>
    <col min="14091" max="14338" width="11.42578125" style="347"/>
    <col min="14339" max="14339" width="29.140625" style="347" customWidth="1"/>
    <col min="14340" max="14340" width="10.28515625" style="347" customWidth="1"/>
    <col min="14341" max="14341" width="8" style="347" customWidth="1"/>
    <col min="14342" max="14342" width="10" style="347" customWidth="1"/>
    <col min="14343" max="14343" width="8.28515625" style="347" customWidth="1"/>
    <col min="14344" max="14344" width="11.5703125" style="347" customWidth="1"/>
    <col min="14345" max="14345" width="15.5703125" style="347" customWidth="1"/>
    <col min="14346" max="14346" width="16" style="347" customWidth="1"/>
    <col min="14347" max="14594" width="11.42578125" style="347"/>
    <col min="14595" max="14595" width="29.140625" style="347" customWidth="1"/>
    <col min="14596" max="14596" width="10.28515625" style="347" customWidth="1"/>
    <col min="14597" max="14597" width="8" style="347" customWidth="1"/>
    <col min="14598" max="14598" width="10" style="347" customWidth="1"/>
    <col min="14599" max="14599" width="8.28515625" style="347" customWidth="1"/>
    <col min="14600" max="14600" width="11.5703125" style="347" customWidth="1"/>
    <col min="14601" max="14601" width="15.5703125" style="347" customWidth="1"/>
    <col min="14602" max="14602" width="16" style="347" customWidth="1"/>
    <col min="14603" max="14850" width="11.42578125" style="347"/>
    <col min="14851" max="14851" width="29.140625" style="347" customWidth="1"/>
    <col min="14852" max="14852" width="10.28515625" style="347" customWidth="1"/>
    <col min="14853" max="14853" width="8" style="347" customWidth="1"/>
    <col min="14854" max="14854" width="10" style="347" customWidth="1"/>
    <col min="14855" max="14855" width="8.28515625" style="347" customWidth="1"/>
    <col min="14856" max="14856" width="11.5703125" style="347" customWidth="1"/>
    <col min="14857" max="14857" width="15.5703125" style="347" customWidth="1"/>
    <col min="14858" max="14858" width="16" style="347" customWidth="1"/>
    <col min="14859" max="15106" width="11.42578125" style="347"/>
    <col min="15107" max="15107" width="29.140625" style="347" customWidth="1"/>
    <col min="15108" max="15108" width="10.28515625" style="347" customWidth="1"/>
    <col min="15109" max="15109" width="8" style="347" customWidth="1"/>
    <col min="15110" max="15110" width="10" style="347" customWidth="1"/>
    <col min="15111" max="15111" width="8.28515625" style="347" customWidth="1"/>
    <col min="15112" max="15112" width="11.5703125" style="347" customWidth="1"/>
    <col min="15113" max="15113" width="15.5703125" style="347" customWidth="1"/>
    <col min="15114" max="15114" width="16" style="347" customWidth="1"/>
    <col min="15115" max="15362" width="11.42578125" style="347"/>
    <col min="15363" max="15363" width="29.140625" style="347" customWidth="1"/>
    <col min="15364" max="15364" width="10.28515625" style="347" customWidth="1"/>
    <col min="15365" max="15365" width="8" style="347" customWidth="1"/>
    <col min="15366" max="15366" width="10" style="347" customWidth="1"/>
    <col min="15367" max="15367" width="8.28515625" style="347" customWidth="1"/>
    <col min="15368" max="15368" width="11.5703125" style="347" customWidth="1"/>
    <col min="15369" max="15369" width="15.5703125" style="347" customWidth="1"/>
    <col min="15370" max="15370" width="16" style="347" customWidth="1"/>
    <col min="15371" max="15618" width="11.42578125" style="347"/>
    <col min="15619" max="15619" width="29.140625" style="347" customWidth="1"/>
    <col min="15620" max="15620" width="10.28515625" style="347" customWidth="1"/>
    <col min="15621" max="15621" width="8" style="347" customWidth="1"/>
    <col min="15622" max="15622" width="10" style="347" customWidth="1"/>
    <col min="15623" max="15623" width="8.28515625" style="347" customWidth="1"/>
    <col min="15624" max="15624" width="11.5703125" style="347" customWidth="1"/>
    <col min="15625" max="15625" width="15.5703125" style="347" customWidth="1"/>
    <col min="15626" max="15626" width="16" style="347" customWidth="1"/>
    <col min="15627" max="15874" width="11.42578125" style="347"/>
    <col min="15875" max="15875" width="29.140625" style="347" customWidth="1"/>
    <col min="15876" max="15876" width="10.28515625" style="347" customWidth="1"/>
    <col min="15877" max="15877" width="8" style="347" customWidth="1"/>
    <col min="15878" max="15878" width="10" style="347" customWidth="1"/>
    <col min="15879" max="15879" width="8.28515625" style="347" customWidth="1"/>
    <col min="15880" max="15880" width="11.5703125" style="347" customWidth="1"/>
    <col min="15881" max="15881" width="15.5703125" style="347" customWidth="1"/>
    <col min="15882" max="15882" width="16" style="347" customWidth="1"/>
    <col min="15883" max="16130" width="11.42578125" style="347"/>
    <col min="16131" max="16131" width="29.140625" style="347" customWidth="1"/>
    <col min="16132" max="16132" width="10.28515625" style="347" customWidth="1"/>
    <col min="16133" max="16133" width="8" style="347" customWidth="1"/>
    <col min="16134" max="16134" width="10" style="347" customWidth="1"/>
    <col min="16135" max="16135" width="8.28515625" style="347" customWidth="1"/>
    <col min="16136" max="16136" width="11.5703125" style="347" customWidth="1"/>
    <col min="16137" max="16137" width="15.5703125" style="347" customWidth="1"/>
    <col min="16138" max="16138" width="16" style="347" customWidth="1"/>
    <col min="16139" max="16384" width="11.42578125" style="347"/>
  </cols>
  <sheetData>
    <row r="1" spans="1:13" s="339" customFormat="1" ht="26.25" x14ac:dyDescent="0.4">
      <c r="A1" s="1054" t="s">
        <v>308</v>
      </c>
      <c r="B1" s="1054"/>
      <c r="C1" s="1054"/>
      <c r="D1" s="1054"/>
      <c r="E1" s="1054"/>
      <c r="F1" s="1054"/>
      <c r="G1" s="1054"/>
      <c r="H1" s="1054"/>
      <c r="I1" s="1054"/>
      <c r="J1" s="1054"/>
      <c r="K1" s="1054"/>
      <c r="L1" s="1054"/>
      <c r="M1" s="1054"/>
    </row>
    <row r="2" spans="1:13" s="339" customFormat="1" ht="15.75" thickBot="1" x14ac:dyDescent="0.3">
      <c r="D2" s="340"/>
      <c r="E2" s="340"/>
      <c r="F2" s="340"/>
      <c r="G2" s="340"/>
      <c r="H2" s="340"/>
    </row>
    <row r="3" spans="1:13" s="339" customFormat="1" ht="26.25" customHeight="1" x14ac:dyDescent="0.2">
      <c r="A3" s="1055" t="s">
        <v>387</v>
      </c>
      <c r="B3" s="1043" t="s">
        <v>98</v>
      </c>
      <c r="C3" s="1043"/>
      <c r="D3" s="1045" t="s">
        <v>309</v>
      </c>
      <c r="E3" s="1046"/>
      <c r="F3" s="1046"/>
      <c r="G3" s="1046"/>
      <c r="H3" s="1047"/>
      <c r="I3" s="1058" t="s">
        <v>313</v>
      </c>
      <c r="J3" s="1061" t="s">
        <v>310</v>
      </c>
      <c r="K3" s="1061" t="s">
        <v>389</v>
      </c>
      <c r="L3" s="1061" t="s">
        <v>388</v>
      </c>
      <c r="M3" s="1064" t="s">
        <v>311</v>
      </c>
    </row>
    <row r="4" spans="1:13" s="339" customFormat="1" ht="12.75" customHeight="1" x14ac:dyDescent="0.2">
      <c r="A4" s="1056"/>
      <c r="B4" s="1044"/>
      <c r="C4" s="1044"/>
      <c r="D4" s="1048"/>
      <c r="E4" s="1049"/>
      <c r="F4" s="1049"/>
      <c r="G4" s="1049"/>
      <c r="H4" s="1050"/>
      <c r="I4" s="1059"/>
      <c r="J4" s="1062"/>
      <c r="K4" s="1062"/>
      <c r="L4" s="1062"/>
      <c r="M4" s="1065"/>
    </row>
    <row r="5" spans="1:13" s="339" customFormat="1" ht="40.5" customHeight="1" x14ac:dyDescent="0.2">
      <c r="A5" s="1057"/>
      <c r="B5" s="457" t="s">
        <v>69</v>
      </c>
      <c r="C5" s="457" t="s">
        <v>68</v>
      </c>
      <c r="D5" s="458">
        <v>2015</v>
      </c>
      <c r="E5" s="458">
        <v>2016</v>
      </c>
      <c r="F5" s="458">
        <v>2017</v>
      </c>
      <c r="G5" s="458">
        <v>2018</v>
      </c>
      <c r="H5" s="459">
        <v>2019</v>
      </c>
      <c r="I5" s="1060"/>
      <c r="J5" s="1063"/>
      <c r="K5" s="1063"/>
      <c r="L5" s="1063"/>
      <c r="M5" s="1066"/>
    </row>
    <row r="6" spans="1:13" s="339" customFormat="1" ht="19.5" customHeight="1" x14ac:dyDescent="0.2">
      <c r="A6" s="462">
        <v>44</v>
      </c>
      <c r="B6" s="460">
        <v>7</v>
      </c>
      <c r="C6" s="349">
        <v>2.88</v>
      </c>
      <c r="D6" s="341">
        <v>124</v>
      </c>
      <c r="E6" s="341">
        <v>117</v>
      </c>
      <c r="F6" s="341">
        <v>109</v>
      </c>
      <c r="G6" s="341">
        <v>121</v>
      </c>
      <c r="H6" s="341">
        <v>116</v>
      </c>
      <c r="I6" s="341">
        <v>362732</v>
      </c>
      <c r="J6" s="342">
        <f t="shared" ref="J6:J11" si="0">(G6/I6)*1000</f>
        <v>0.33357961249627821</v>
      </c>
      <c r="K6" s="343">
        <f>H6-D6</f>
        <v>-8</v>
      </c>
      <c r="L6" s="554">
        <f>H6/H$11</f>
        <v>0.17339312406576982</v>
      </c>
      <c r="M6" s="555">
        <f>I6/I$11</f>
        <v>0.38646150961327425</v>
      </c>
    </row>
    <row r="7" spans="1:13" s="339" customFormat="1" ht="15.75" x14ac:dyDescent="0.2">
      <c r="A7" s="463">
        <v>49</v>
      </c>
      <c r="B7" s="461">
        <v>7</v>
      </c>
      <c r="C7" s="350">
        <v>6</v>
      </c>
      <c r="D7" s="344">
        <v>210</v>
      </c>
      <c r="E7" s="345">
        <v>210</v>
      </c>
      <c r="F7" s="345">
        <v>187</v>
      </c>
      <c r="G7" s="345">
        <v>192</v>
      </c>
      <c r="H7" s="345">
        <v>196</v>
      </c>
      <c r="I7" s="343">
        <v>207466</v>
      </c>
      <c r="J7" s="342">
        <f t="shared" si="0"/>
        <v>0.92545284528549254</v>
      </c>
      <c r="K7" s="343">
        <f t="shared" ref="K7:K11" si="1">H7-D7</f>
        <v>-14</v>
      </c>
      <c r="L7" s="554">
        <f t="shared" ref="L7:L10" si="2">H7/H$11</f>
        <v>0.29297458893871448</v>
      </c>
      <c r="M7" s="555">
        <f t="shared" ref="M7:M10" si="3">I7/I$11</f>
        <v>0.22103818674235401</v>
      </c>
    </row>
    <row r="8" spans="1:13" s="339" customFormat="1" ht="15.75" x14ac:dyDescent="0.2">
      <c r="A8" s="463">
        <v>53</v>
      </c>
      <c r="B8" s="461">
        <v>9</v>
      </c>
      <c r="C8" s="350">
        <v>3.7</v>
      </c>
      <c r="D8" s="344">
        <v>138</v>
      </c>
      <c r="E8" s="345">
        <v>150</v>
      </c>
      <c r="F8" s="345">
        <v>127</v>
      </c>
      <c r="G8" s="345">
        <v>147</v>
      </c>
      <c r="H8" s="345">
        <v>153</v>
      </c>
      <c r="I8" s="343">
        <v>75839</v>
      </c>
      <c r="J8" s="342">
        <f t="shared" si="0"/>
        <v>1.9383166972138346</v>
      </c>
      <c r="K8" s="343">
        <f t="shared" si="1"/>
        <v>15</v>
      </c>
      <c r="L8" s="554">
        <f t="shared" si="2"/>
        <v>0.22869955156950672</v>
      </c>
      <c r="M8" s="555">
        <f t="shared" si="3"/>
        <v>8.080030002194763E-2</v>
      </c>
    </row>
    <row r="9" spans="1:13" s="339" customFormat="1" ht="15.75" x14ac:dyDescent="0.2">
      <c r="A9" s="463">
        <v>72</v>
      </c>
      <c r="B9" s="461">
        <v>6</v>
      </c>
      <c r="C9" s="350">
        <v>3.63</v>
      </c>
      <c r="D9" s="344">
        <v>105</v>
      </c>
      <c r="E9" s="345">
        <v>103</v>
      </c>
      <c r="F9" s="345">
        <v>105</v>
      </c>
      <c r="G9" s="345">
        <v>112</v>
      </c>
      <c r="H9" s="345">
        <v>117</v>
      </c>
      <c r="I9" s="343">
        <v>136747</v>
      </c>
      <c r="J9" s="342">
        <f t="shared" si="0"/>
        <v>0.81903076484310444</v>
      </c>
      <c r="K9" s="343">
        <f t="shared" si="1"/>
        <v>12</v>
      </c>
      <c r="L9" s="554">
        <f t="shared" si="2"/>
        <v>0.17488789237668162</v>
      </c>
      <c r="M9" s="555">
        <f t="shared" si="3"/>
        <v>0.1456928312227386</v>
      </c>
    </row>
    <row r="10" spans="1:13" s="339" customFormat="1" ht="15.75" x14ac:dyDescent="0.2">
      <c r="A10" s="463">
        <v>85</v>
      </c>
      <c r="B10" s="461">
        <v>7</v>
      </c>
      <c r="C10" s="350">
        <v>3.4</v>
      </c>
      <c r="D10" s="344">
        <v>112</v>
      </c>
      <c r="E10" s="345">
        <v>113</v>
      </c>
      <c r="F10" s="345">
        <v>109</v>
      </c>
      <c r="G10" s="345">
        <v>104</v>
      </c>
      <c r="H10" s="345">
        <v>87</v>
      </c>
      <c r="I10" s="343">
        <v>155814</v>
      </c>
      <c r="J10" s="342">
        <f t="shared" si="0"/>
        <v>0.66746248732463065</v>
      </c>
      <c r="K10" s="343">
        <f t="shared" si="1"/>
        <v>-25</v>
      </c>
      <c r="L10" s="554">
        <f t="shared" si="2"/>
        <v>0.13004484304932734</v>
      </c>
      <c r="M10" s="555">
        <f t="shared" si="3"/>
        <v>0.16600717239968549</v>
      </c>
    </row>
    <row r="11" spans="1:13" s="339" customFormat="1" ht="29.25" customHeight="1" thickBot="1" x14ac:dyDescent="0.25">
      <c r="A11" s="464" t="s">
        <v>312</v>
      </c>
      <c r="B11" s="465">
        <f>SUM(B6:B10)</f>
        <v>36</v>
      </c>
      <c r="C11" s="466">
        <f>SUM(C6:C10)</f>
        <v>19.609999999999996</v>
      </c>
      <c r="D11" s="467">
        <f>SUM(D6:D10)</f>
        <v>689</v>
      </c>
      <c r="E11" s="467">
        <f t="shared" ref="E11:H11" si="4">SUM(E6:E10)</f>
        <v>693</v>
      </c>
      <c r="F11" s="467">
        <f t="shared" si="4"/>
        <v>637</v>
      </c>
      <c r="G11" s="467">
        <f t="shared" si="4"/>
        <v>676</v>
      </c>
      <c r="H11" s="467">
        <f t="shared" si="4"/>
        <v>669</v>
      </c>
      <c r="I11" s="467">
        <f>SUM(I6:I10)</f>
        <v>938598</v>
      </c>
      <c r="J11" s="470">
        <f t="shared" si="0"/>
        <v>0.72022314132354859</v>
      </c>
      <c r="K11" s="471">
        <f t="shared" si="1"/>
        <v>-20</v>
      </c>
      <c r="L11" s="468">
        <f>L6+L7+L8+L9+L10</f>
        <v>1</v>
      </c>
      <c r="M11" s="469">
        <f>M6+M7+M8+M9+M10</f>
        <v>1</v>
      </c>
    </row>
    <row r="13" spans="1:13" ht="15.75" x14ac:dyDescent="0.2">
      <c r="A13" s="346" t="s">
        <v>390</v>
      </c>
      <c r="B13" s="346"/>
      <c r="C13" s="346"/>
      <c r="E13" s="1051"/>
      <c r="F13" s="1051"/>
      <c r="G13" s="1051"/>
      <c r="H13" s="348"/>
    </row>
    <row r="15" spans="1:13" ht="95.25" customHeight="1" x14ac:dyDescent="0.2">
      <c r="A15" s="1052" t="s">
        <v>402</v>
      </c>
      <c r="B15" s="1053"/>
      <c r="C15" s="1053"/>
      <c r="D15" s="1053"/>
      <c r="E15" s="1053"/>
      <c r="F15" s="1053"/>
      <c r="G15" s="1053"/>
      <c r="H15" s="1053"/>
      <c r="I15" s="1053"/>
    </row>
    <row r="16" spans="1:13" ht="14.25" x14ac:dyDescent="0.2">
      <c r="A16" s="339"/>
      <c r="B16" s="339"/>
      <c r="C16" s="339"/>
    </row>
    <row r="19" spans="4:12" x14ac:dyDescent="0.2">
      <c r="D19" s="1040" t="s">
        <v>1</v>
      </c>
      <c r="E19" s="1040" t="s">
        <v>67</v>
      </c>
      <c r="F19" s="1038" t="s">
        <v>98</v>
      </c>
      <c r="G19" s="1039"/>
      <c r="H19" s="1038" t="s">
        <v>370</v>
      </c>
      <c r="I19" s="1042"/>
      <c r="J19" s="1042"/>
      <c r="K19" s="1042"/>
      <c r="L19" s="1039"/>
    </row>
    <row r="20" spans="4:12" ht="24.75" customHeight="1" x14ac:dyDescent="0.2">
      <c r="D20" s="1041"/>
      <c r="E20" s="1041"/>
      <c r="F20" s="557" t="s">
        <v>69</v>
      </c>
      <c r="G20" s="558" t="s">
        <v>68</v>
      </c>
      <c r="H20" s="558">
        <v>2015</v>
      </c>
      <c r="I20" s="558">
        <v>2016</v>
      </c>
      <c r="J20" s="558">
        <v>2017</v>
      </c>
      <c r="K20" s="558">
        <v>2018</v>
      </c>
      <c r="L20" s="558">
        <v>2019</v>
      </c>
    </row>
    <row r="21" spans="4:12" x14ac:dyDescent="0.2">
      <c r="D21" s="556" t="s">
        <v>6</v>
      </c>
      <c r="E21" s="556">
        <v>1</v>
      </c>
      <c r="F21" s="556">
        <v>7</v>
      </c>
      <c r="G21" s="556">
        <v>2.88</v>
      </c>
      <c r="H21" s="556">
        <v>124</v>
      </c>
      <c r="I21" s="556">
        <v>117</v>
      </c>
      <c r="J21" s="556">
        <v>109</v>
      </c>
      <c r="K21" s="556">
        <v>121</v>
      </c>
      <c r="L21" s="556">
        <v>116</v>
      </c>
    </row>
    <row r="22" spans="4:12" x14ac:dyDescent="0.2">
      <c r="D22" s="556" t="s">
        <v>7</v>
      </c>
      <c r="E22" s="556">
        <v>1</v>
      </c>
      <c r="F22" s="556">
        <v>7</v>
      </c>
      <c r="G22" s="556">
        <v>6</v>
      </c>
      <c r="H22" s="556">
        <v>210</v>
      </c>
      <c r="I22" s="556">
        <v>210</v>
      </c>
      <c r="J22" s="556">
        <v>187</v>
      </c>
      <c r="K22" s="556">
        <v>192</v>
      </c>
      <c r="L22" s="556">
        <v>196</v>
      </c>
    </row>
    <row r="23" spans="4:12" x14ac:dyDescent="0.2">
      <c r="D23" s="556" t="s">
        <v>8</v>
      </c>
      <c r="E23" s="556">
        <v>1</v>
      </c>
      <c r="F23" s="556">
        <v>9</v>
      </c>
      <c r="G23" s="556">
        <v>3.7</v>
      </c>
      <c r="H23" s="556">
        <v>138</v>
      </c>
      <c r="I23" s="556">
        <v>150</v>
      </c>
      <c r="J23" s="556">
        <v>127</v>
      </c>
      <c r="K23" s="556">
        <v>147</v>
      </c>
      <c r="L23" s="556">
        <v>153</v>
      </c>
    </row>
    <row r="24" spans="4:12" x14ac:dyDescent="0.2">
      <c r="D24" s="556" t="s">
        <v>9</v>
      </c>
      <c r="E24" s="556">
        <v>1</v>
      </c>
      <c r="F24" s="556">
        <v>6</v>
      </c>
      <c r="G24" s="556">
        <v>3.63</v>
      </c>
      <c r="H24" s="556">
        <v>105</v>
      </c>
      <c r="I24" s="556">
        <v>103</v>
      </c>
      <c r="J24" s="556">
        <v>105</v>
      </c>
      <c r="K24" s="556">
        <v>112</v>
      </c>
      <c r="L24" s="556">
        <v>117</v>
      </c>
    </row>
    <row r="25" spans="4:12" x14ac:dyDescent="0.2">
      <c r="D25" s="556" t="s">
        <v>10</v>
      </c>
      <c r="E25" s="556">
        <v>2</v>
      </c>
      <c r="F25" s="556">
        <v>7</v>
      </c>
      <c r="G25" s="556">
        <v>3.4</v>
      </c>
      <c r="H25" s="556">
        <v>112</v>
      </c>
      <c r="I25" s="556">
        <v>113</v>
      </c>
      <c r="J25" s="556">
        <v>109</v>
      </c>
      <c r="K25" s="556">
        <v>104</v>
      </c>
      <c r="L25" s="556">
        <v>87</v>
      </c>
    </row>
    <row r="26" spans="4:12" x14ac:dyDescent="0.2">
      <c r="D26" s="556" t="s">
        <v>36</v>
      </c>
      <c r="E26" s="556">
        <v>6</v>
      </c>
      <c r="F26" s="556">
        <v>36</v>
      </c>
      <c r="G26" s="556">
        <v>19.609999999999996</v>
      </c>
      <c r="H26" s="556">
        <v>689</v>
      </c>
      <c r="I26" s="556">
        <v>693</v>
      </c>
      <c r="J26" s="556">
        <v>637</v>
      </c>
      <c r="K26" s="556">
        <v>676</v>
      </c>
      <c r="L26" s="556">
        <v>669</v>
      </c>
    </row>
  </sheetData>
  <mergeCells count="15">
    <mergeCell ref="A1:M1"/>
    <mergeCell ref="A3:A5"/>
    <mergeCell ref="I3:I5"/>
    <mergeCell ref="J3:J5"/>
    <mergeCell ref="K3:K5"/>
    <mergeCell ref="L3:L5"/>
    <mergeCell ref="M3:M5"/>
    <mergeCell ref="F19:G19"/>
    <mergeCell ref="E19:E20"/>
    <mergeCell ref="D19:D20"/>
    <mergeCell ref="H19:L19"/>
    <mergeCell ref="B3:C4"/>
    <mergeCell ref="D3:H4"/>
    <mergeCell ref="E13:G13"/>
    <mergeCell ref="A15:I15"/>
  </mergeCells>
  <pageMargins left="0.78740157499999996" right="0.78740157499999996" top="0.984251969" bottom="0.984251969" header="0.4921259845" footer="0.4921259845"/>
  <pageSetup paperSize="9" scale="82"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20"/>
  <sheetViews>
    <sheetView workbookViewId="0">
      <selection activeCell="B18" sqref="B18"/>
    </sheetView>
  </sheetViews>
  <sheetFormatPr baseColWidth="10" defaultRowHeight="15" x14ac:dyDescent="0.25"/>
  <cols>
    <col min="1" max="1" width="5.28515625" customWidth="1"/>
    <col min="2" max="2" width="23.5703125" customWidth="1"/>
    <col min="3" max="8" width="12.7109375" customWidth="1"/>
    <col min="10" max="10" width="12.5703125" bestFit="1" customWidth="1"/>
  </cols>
  <sheetData>
    <row r="2" spans="1:11" ht="15.75" thickBot="1" x14ac:dyDescent="0.3">
      <c r="A2" t="s">
        <v>15</v>
      </c>
    </row>
    <row r="3" spans="1:11" ht="21" customHeight="1" x14ac:dyDescent="0.25">
      <c r="A3" s="742" t="s">
        <v>1</v>
      </c>
      <c r="B3" s="743"/>
      <c r="C3" s="740" t="s">
        <v>22</v>
      </c>
      <c r="D3" s="740"/>
      <c r="E3" s="740"/>
      <c r="F3" s="740"/>
      <c r="G3" s="740"/>
      <c r="H3" s="741"/>
    </row>
    <row r="4" spans="1:11" ht="15.75" customHeight="1" x14ac:dyDescent="0.25">
      <c r="A4" s="744"/>
      <c r="B4" s="745"/>
      <c r="C4" s="11" t="s">
        <v>16</v>
      </c>
      <c r="D4" s="11" t="s">
        <v>17</v>
      </c>
      <c r="E4" s="11" t="s">
        <v>23</v>
      </c>
      <c r="F4" s="11" t="s">
        <v>18</v>
      </c>
      <c r="G4" s="11" t="s">
        <v>19</v>
      </c>
      <c r="H4" s="12" t="s">
        <v>20</v>
      </c>
    </row>
    <row r="5" spans="1:11" ht="18.75" customHeight="1" x14ac:dyDescent="0.25">
      <c r="A5" s="13">
        <v>44</v>
      </c>
      <c r="B5" s="14" t="s">
        <v>6</v>
      </c>
      <c r="C5" s="20">
        <v>364233</v>
      </c>
      <c r="D5" s="20">
        <v>351454</v>
      </c>
      <c r="E5" s="20">
        <v>364830</v>
      </c>
      <c r="F5" s="20">
        <v>217130</v>
      </c>
      <c r="G5" s="20">
        <v>115694</v>
      </c>
      <c r="H5" s="21">
        <f>C5+D5+E5+F5+G5</f>
        <v>1413341</v>
      </c>
    </row>
    <row r="6" spans="1:11" ht="27.75" customHeight="1" x14ac:dyDescent="0.25">
      <c r="A6" s="15"/>
      <c r="B6" s="16" t="s">
        <v>21</v>
      </c>
      <c r="C6" s="22">
        <f t="shared" ref="C6:H6" si="0">(C5/$H5)*100</f>
        <v>25.771063034327881</v>
      </c>
      <c r="D6" s="22">
        <f t="shared" si="0"/>
        <v>24.866893410719708</v>
      </c>
      <c r="E6" s="22">
        <f t="shared" si="0"/>
        <v>25.813303371231711</v>
      </c>
      <c r="F6" s="22">
        <f t="shared" si="0"/>
        <v>15.362888361690491</v>
      </c>
      <c r="G6" s="22">
        <f t="shared" si="0"/>
        <v>8.1858518220302106</v>
      </c>
      <c r="H6" s="24">
        <f t="shared" si="0"/>
        <v>100</v>
      </c>
      <c r="K6" s="31"/>
    </row>
    <row r="7" spans="1:11" ht="18.75" customHeight="1" x14ac:dyDescent="0.25">
      <c r="A7" s="13">
        <v>49</v>
      </c>
      <c r="B7" s="14" t="s">
        <v>7</v>
      </c>
      <c r="C7" s="20">
        <v>213157</v>
      </c>
      <c r="D7" s="20">
        <v>190359</v>
      </c>
      <c r="E7" s="20">
        <v>207535</v>
      </c>
      <c r="F7" s="20">
        <v>131570</v>
      </c>
      <c r="G7" s="20">
        <v>78034</v>
      </c>
      <c r="H7" s="21">
        <f t="shared" ref="H7:H17" si="1">C7+D7+E7+F7+G7</f>
        <v>820655</v>
      </c>
      <c r="K7" s="31"/>
    </row>
    <row r="8" spans="1:11" ht="24" x14ac:dyDescent="0.25">
      <c r="A8" s="15"/>
      <c r="B8" s="16" t="s">
        <v>21</v>
      </c>
      <c r="C8" s="22">
        <f t="shared" ref="C8:H8" si="2">(C7/$H7)*100</f>
        <v>25.974008566328116</v>
      </c>
      <c r="D8" s="22">
        <f t="shared" si="2"/>
        <v>23.195983695950186</v>
      </c>
      <c r="E8" s="22">
        <f t="shared" si="2"/>
        <v>25.288946024821634</v>
      </c>
      <c r="F8" s="22">
        <f t="shared" si="2"/>
        <v>16.032315650303723</v>
      </c>
      <c r="G8" s="22">
        <f t="shared" si="2"/>
        <v>9.5087460625963409</v>
      </c>
      <c r="H8" s="24">
        <f t="shared" si="2"/>
        <v>100</v>
      </c>
      <c r="K8" s="31"/>
    </row>
    <row r="9" spans="1:11" ht="18.75" customHeight="1" x14ac:dyDescent="0.25">
      <c r="A9" s="13">
        <v>53</v>
      </c>
      <c r="B9" s="14" t="s">
        <v>8</v>
      </c>
      <c r="C9" s="20">
        <v>77648</v>
      </c>
      <c r="D9" s="20">
        <v>62692</v>
      </c>
      <c r="E9" s="20">
        <v>79763</v>
      </c>
      <c r="F9" s="20">
        <v>52825</v>
      </c>
      <c r="G9" s="20">
        <v>33395</v>
      </c>
      <c r="H9" s="21">
        <f t="shared" si="1"/>
        <v>306323</v>
      </c>
      <c r="K9" s="31"/>
    </row>
    <row r="10" spans="1:11" ht="24" x14ac:dyDescent="0.25">
      <c r="A10" s="15"/>
      <c r="B10" s="16" t="s">
        <v>21</v>
      </c>
      <c r="C10" s="22">
        <f t="shared" ref="C10:H10" si="3">(C9/$H9)*100</f>
        <v>25.348406747126401</v>
      </c>
      <c r="D10" s="22">
        <f t="shared" si="3"/>
        <v>20.465978721806721</v>
      </c>
      <c r="E10" s="22">
        <f t="shared" si="3"/>
        <v>26.038854411846319</v>
      </c>
      <c r="F10" s="22">
        <f t="shared" si="3"/>
        <v>17.244868978170103</v>
      </c>
      <c r="G10" s="22">
        <f t="shared" si="3"/>
        <v>10.901891141050459</v>
      </c>
      <c r="H10" s="24">
        <f t="shared" si="3"/>
        <v>100</v>
      </c>
      <c r="K10" s="31"/>
    </row>
    <row r="11" spans="1:11" ht="18.75" customHeight="1" x14ac:dyDescent="0.25">
      <c r="A11" s="13">
        <v>72</v>
      </c>
      <c r="B11" s="14" t="s">
        <v>9</v>
      </c>
      <c r="C11" s="20">
        <v>140710</v>
      </c>
      <c r="D11" s="20">
        <v>119951</v>
      </c>
      <c r="E11" s="20">
        <v>147226</v>
      </c>
      <c r="F11" s="20">
        <v>100091</v>
      </c>
      <c r="G11" s="20">
        <v>58923</v>
      </c>
      <c r="H11" s="21">
        <f t="shared" si="1"/>
        <v>566901</v>
      </c>
      <c r="K11" s="31"/>
    </row>
    <row r="12" spans="1:11" ht="24" x14ac:dyDescent="0.25">
      <c r="A12" s="15"/>
      <c r="B12" s="16" t="s">
        <v>21</v>
      </c>
      <c r="C12" s="22">
        <f t="shared" ref="C12:H12" si="4">(C11/$H11)*100</f>
        <v>24.820912293328114</v>
      </c>
      <c r="D12" s="22">
        <f t="shared" si="4"/>
        <v>21.159073630140007</v>
      </c>
      <c r="E12" s="22">
        <f t="shared" si="4"/>
        <v>25.970319332652437</v>
      </c>
      <c r="F12" s="22">
        <f t="shared" si="4"/>
        <v>17.655816447668993</v>
      </c>
      <c r="G12" s="22">
        <f t="shared" si="4"/>
        <v>10.393878296210451</v>
      </c>
      <c r="H12" s="24">
        <f t="shared" si="4"/>
        <v>100</v>
      </c>
      <c r="K12" s="31"/>
    </row>
    <row r="13" spans="1:11" ht="18.75" customHeight="1" x14ac:dyDescent="0.25">
      <c r="A13" s="13">
        <v>85</v>
      </c>
      <c r="B13" s="14" t="s">
        <v>10</v>
      </c>
      <c r="C13" s="20">
        <v>160218</v>
      </c>
      <c r="D13" s="20">
        <v>135483</v>
      </c>
      <c r="E13" s="20">
        <v>177647</v>
      </c>
      <c r="F13" s="20">
        <v>133141</v>
      </c>
      <c r="G13" s="20">
        <v>73702</v>
      </c>
      <c r="H13" s="21">
        <f t="shared" si="1"/>
        <v>680191</v>
      </c>
      <c r="K13" s="31"/>
    </row>
    <row r="14" spans="1:11" ht="24" x14ac:dyDescent="0.25">
      <c r="A14" s="15"/>
      <c r="B14" s="16" t="s">
        <v>21</v>
      </c>
      <c r="C14" s="22">
        <f t="shared" ref="C14:H14" si="5">(C13/$H13)*100</f>
        <v>23.554854445295511</v>
      </c>
      <c r="D14" s="22">
        <f t="shared" si="5"/>
        <v>19.918375867954737</v>
      </c>
      <c r="E14" s="22">
        <f t="shared" si="5"/>
        <v>26.117222956493102</v>
      </c>
      <c r="F14" s="22">
        <f t="shared" si="5"/>
        <v>19.574060815271004</v>
      </c>
      <c r="G14" s="22">
        <f t="shared" si="5"/>
        <v>10.835485914985643</v>
      </c>
      <c r="H14" s="24">
        <f t="shared" si="5"/>
        <v>100</v>
      </c>
      <c r="K14" s="31"/>
    </row>
    <row r="15" spans="1:11" ht="18.75" customHeight="1" x14ac:dyDescent="0.25">
      <c r="A15" s="738" t="s">
        <v>4</v>
      </c>
      <c r="B15" s="739"/>
      <c r="C15" s="20">
        <f>C5+C7+C9+C11+C13</f>
        <v>955966</v>
      </c>
      <c r="D15" s="20">
        <f>D5+D7+D9+D11+D13</f>
        <v>859939</v>
      </c>
      <c r="E15" s="20">
        <f>E5+E7+E9+E11+E13</f>
        <v>977001</v>
      </c>
      <c r="F15" s="20">
        <f>F5+F7+F9+F11+F13</f>
        <v>634757</v>
      </c>
      <c r="G15" s="20">
        <f>G5+G7+G9+G11+G13</f>
        <v>359748</v>
      </c>
      <c r="H15" s="21">
        <f t="shared" si="1"/>
        <v>3787411</v>
      </c>
      <c r="K15" s="31"/>
    </row>
    <row r="16" spans="1:11" ht="24" x14ac:dyDescent="0.25">
      <c r="A16" s="17"/>
      <c r="B16" s="16" t="s">
        <v>21</v>
      </c>
      <c r="C16" s="22">
        <f t="shared" ref="C16:H16" si="6">(C15/$H15)*100</f>
        <v>25.240619515547692</v>
      </c>
      <c r="D16" s="22">
        <f t="shared" si="6"/>
        <v>22.705193600588899</v>
      </c>
      <c r="E16" s="22">
        <f t="shared" si="6"/>
        <v>25.796012104310833</v>
      </c>
      <c r="F16" s="22">
        <f t="shared" si="6"/>
        <v>16.759654550298343</v>
      </c>
      <c r="G16" s="22">
        <f t="shared" si="6"/>
        <v>9.4985202292542308</v>
      </c>
      <c r="H16" s="24">
        <f t="shared" si="6"/>
        <v>100</v>
      </c>
      <c r="K16" s="31"/>
    </row>
    <row r="17" spans="1:11" ht="18.75" customHeight="1" x14ac:dyDescent="0.25">
      <c r="A17" s="738" t="s">
        <v>5</v>
      </c>
      <c r="B17" s="739"/>
      <c r="C17" s="20">
        <v>15687985</v>
      </c>
      <c r="D17" s="20">
        <v>15457752</v>
      </c>
      <c r="E17" s="20">
        <v>17034053</v>
      </c>
      <c r="F17" s="20">
        <v>10803379</v>
      </c>
      <c r="G17" s="20">
        <v>6034927</v>
      </c>
      <c r="H17" s="21">
        <f t="shared" si="1"/>
        <v>65018096</v>
      </c>
      <c r="K17" s="31"/>
    </row>
    <row r="18" spans="1:11" ht="24.75" thickBot="1" x14ac:dyDescent="0.3">
      <c r="A18" s="18"/>
      <c r="B18" s="19" t="s">
        <v>21</v>
      </c>
      <c r="C18" s="23">
        <f t="shared" ref="C18:H18" si="7">(C17/$H17)*100</f>
        <v>24.128644123937434</v>
      </c>
      <c r="D18" s="23">
        <f t="shared" si="7"/>
        <v>23.774538091672202</v>
      </c>
      <c r="E18" s="23">
        <f t="shared" si="7"/>
        <v>26.198941599274146</v>
      </c>
      <c r="F18" s="23">
        <f t="shared" si="7"/>
        <v>16.615957194440146</v>
      </c>
      <c r="G18" s="23">
        <f t="shared" si="7"/>
        <v>9.2819189906760737</v>
      </c>
      <c r="H18" s="25">
        <f t="shared" si="7"/>
        <v>100</v>
      </c>
      <c r="K18" s="31"/>
    </row>
    <row r="20" spans="1:11" x14ac:dyDescent="0.25">
      <c r="A20" t="s">
        <v>24</v>
      </c>
    </row>
  </sheetData>
  <mergeCells count="4">
    <mergeCell ref="A15:B15"/>
    <mergeCell ref="A17:B17"/>
    <mergeCell ref="C3:H3"/>
    <mergeCell ref="A3:B4"/>
  </mergeCells>
  <pageMargins left="0.7" right="0.7" top="0.75" bottom="0.75" header="0.3" footer="0.3"/>
  <pageSetup paperSize="9" orientation="portrait" verticalDpi="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1"/>
  <sheetViews>
    <sheetView workbookViewId="0">
      <selection activeCell="B16" sqref="B16:Q16"/>
    </sheetView>
  </sheetViews>
  <sheetFormatPr baseColWidth="10" defaultRowHeight="15" x14ac:dyDescent="0.25"/>
  <cols>
    <col min="3" max="3" width="6.5703125" customWidth="1"/>
    <col min="4" max="17" width="8.42578125" customWidth="1"/>
  </cols>
  <sheetData>
    <row r="1" spans="2:17" ht="18.75" x14ac:dyDescent="0.3">
      <c r="B1" s="1067" t="s">
        <v>428</v>
      </c>
      <c r="C1" s="1067"/>
      <c r="D1" s="1067"/>
      <c r="E1" s="1067"/>
      <c r="F1" s="1067"/>
      <c r="G1" s="1067"/>
      <c r="H1" s="1067"/>
      <c r="I1" s="1067"/>
      <c r="J1" s="1067"/>
      <c r="K1" s="1067"/>
      <c r="L1" s="1067"/>
      <c r="M1" s="1067"/>
      <c r="N1" s="1067"/>
      <c r="O1" s="1067"/>
      <c r="P1" s="1067"/>
    </row>
    <row r="2" spans="2:17" ht="15.75" thickBot="1" x14ac:dyDescent="0.3"/>
    <row r="3" spans="2:17" ht="30" customHeight="1" x14ac:dyDescent="0.25">
      <c r="B3" s="1070"/>
      <c r="C3" s="1076" t="s">
        <v>314</v>
      </c>
      <c r="D3" s="1076"/>
      <c r="E3" s="1076"/>
      <c r="F3" s="1076" t="s">
        <v>315</v>
      </c>
      <c r="G3" s="1076"/>
      <c r="H3" s="1076"/>
      <c r="I3" s="1076" t="s">
        <v>316</v>
      </c>
      <c r="J3" s="1076"/>
      <c r="K3" s="1076"/>
      <c r="L3" s="1076" t="s">
        <v>317</v>
      </c>
      <c r="M3" s="1076"/>
      <c r="N3" s="1076"/>
      <c r="O3" s="1076"/>
      <c r="P3" s="1076"/>
      <c r="Q3" s="1077"/>
    </row>
    <row r="4" spans="2:17" ht="27" customHeight="1" x14ac:dyDescent="0.25">
      <c r="B4" s="1071"/>
      <c r="C4" s="1078" t="s">
        <v>320</v>
      </c>
      <c r="D4" s="1078"/>
      <c r="E4" s="1078"/>
      <c r="F4" s="1078" t="s">
        <v>319</v>
      </c>
      <c r="G4" s="1078"/>
      <c r="H4" s="1078"/>
      <c r="I4" s="1078" t="s">
        <v>318</v>
      </c>
      <c r="J4" s="1078"/>
      <c r="K4" s="1078"/>
      <c r="L4" s="1074" t="s">
        <v>321</v>
      </c>
      <c r="M4" s="1074"/>
      <c r="N4" s="1074"/>
      <c r="O4" s="1074"/>
      <c r="P4" s="1074"/>
      <c r="Q4" s="1075"/>
    </row>
    <row r="5" spans="2:17" ht="19.5" customHeight="1" x14ac:dyDescent="0.25">
      <c r="B5" s="1071"/>
      <c r="C5" s="1078"/>
      <c r="D5" s="1078"/>
      <c r="E5" s="1078"/>
      <c r="F5" s="1078"/>
      <c r="G5" s="1078"/>
      <c r="H5" s="1078"/>
      <c r="I5" s="1078"/>
      <c r="J5" s="1078"/>
      <c r="K5" s="1078"/>
      <c r="L5" s="1072" t="s">
        <v>323</v>
      </c>
      <c r="M5" s="1072"/>
      <c r="N5" s="1072"/>
      <c r="O5" s="1072" t="s">
        <v>322</v>
      </c>
      <c r="P5" s="1072"/>
      <c r="Q5" s="1073"/>
    </row>
    <row r="6" spans="2:17" ht="19.5" customHeight="1" x14ac:dyDescent="0.25">
      <c r="B6" s="1071"/>
      <c r="C6" s="383">
        <v>2018</v>
      </c>
      <c r="D6" s="383">
        <v>2019</v>
      </c>
      <c r="E6" s="383">
        <v>2020</v>
      </c>
      <c r="F6" s="383">
        <v>2018</v>
      </c>
      <c r="G6" s="383">
        <v>2019</v>
      </c>
      <c r="H6" s="383">
        <v>2020</v>
      </c>
      <c r="I6" s="383">
        <v>2018</v>
      </c>
      <c r="J6" s="383">
        <v>2019</v>
      </c>
      <c r="K6" s="383">
        <v>2020</v>
      </c>
      <c r="L6" s="384">
        <v>2018</v>
      </c>
      <c r="M6" s="384">
        <v>2019</v>
      </c>
      <c r="N6" s="384">
        <v>2020</v>
      </c>
      <c r="O6" s="384">
        <v>2018</v>
      </c>
      <c r="P6" s="384">
        <v>2019</v>
      </c>
      <c r="Q6" s="685">
        <v>2020</v>
      </c>
    </row>
    <row r="7" spans="2:17" s="352" customFormat="1" x14ac:dyDescent="0.25">
      <c r="B7" s="686">
        <v>44</v>
      </c>
      <c r="C7" s="375">
        <v>617</v>
      </c>
      <c r="D7" s="375">
        <v>1076</v>
      </c>
      <c r="E7" s="375">
        <v>1206</v>
      </c>
      <c r="F7" s="375">
        <v>275</v>
      </c>
      <c r="G7" s="375">
        <v>295</v>
      </c>
      <c r="H7" s="375">
        <v>245</v>
      </c>
      <c r="I7" s="375">
        <v>66</v>
      </c>
      <c r="J7" s="375">
        <v>113</v>
      </c>
      <c r="K7" s="375">
        <v>138</v>
      </c>
      <c r="L7" s="376">
        <v>102</v>
      </c>
      <c r="M7" s="376">
        <v>165</v>
      </c>
      <c r="N7" s="376">
        <v>123</v>
      </c>
      <c r="O7" s="377" t="s">
        <v>177</v>
      </c>
      <c r="P7" s="378">
        <v>13</v>
      </c>
      <c r="Q7" s="691">
        <v>11</v>
      </c>
    </row>
    <row r="8" spans="2:17" s="353" customFormat="1" x14ac:dyDescent="0.25">
      <c r="B8" s="687">
        <v>49</v>
      </c>
      <c r="C8" s="379">
        <v>409</v>
      </c>
      <c r="D8" s="379">
        <v>500</v>
      </c>
      <c r="E8" s="379">
        <v>757</v>
      </c>
      <c r="F8" s="379">
        <v>110</v>
      </c>
      <c r="G8" s="379">
        <v>109</v>
      </c>
      <c r="H8" s="379">
        <v>83</v>
      </c>
      <c r="I8" s="379">
        <v>325</v>
      </c>
      <c r="J8" s="379">
        <v>348</v>
      </c>
      <c r="K8" s="379">
        <v>258</v>
      </c>
      <c r="L8" s="380">
        <v>88</v>
      </c>
      <c r="M8" s="380">
        <v>111</v>
      </c>
      <c r="N8" s="380">
        <v>226</v>
      </c>
      <c r="O8" s="381" t="s">
        <v>177</v>
      </c>
      <c r="P8" s="382">
        <v>17</v>
      </c>
      <c r="Q8" s="692">
        <v>16</v>
      </c>
    </row>
    <row r="9" spans="2:17" s="352" customFormat="1" x14ac:dyDescent="0.25">
      <c r="B9" s="686">
        <v>53</v>
      </c>
      <c r="C9" s="375">
        <v>268</v>
      </c>
      <c r="D9" s="375">
        <v>364</v>
      </c>
      <c r="E9" s="375">
        <v>355</v>
      </c>
      <c r="F9" s="375">
        <v>54</v>
      </c>
      <c r="G9" s="375">
        <v>68</v>
      </c>
      <c r="H9" s="375">
        <v>46</v>
      </c>
      <c r="I9" s="375">
        <v>171</v>
      </c>
      <c r="J9" s="375">
        <v>260</v>
      </c>
      <c r="K9" s="375">
        <v>186</v>
      </c>
      <c r="L9" s="376">
        <v>26</v>
      </c>
      <c r="M9" s="376">
        <v>38</v>
      </c>
      <c r="N9" s="376">
        <v>39</v>
      </c>
      <c r="O9" s="376">
        <v>1</v>
      </c>
      <c r="P9" s="378">
        <v>1</v>
      </c>
      <c r="Q9" s="691">
        <v>1</v>
      </c>
    </row>
    <row r="10" spans="2:17" s="353" customFormat="1" x14ac:dyDescent="0.25">
      <c r="B10" s="687">
        <v>72</v>
      </c>
      <c r="C10" s="379">
        <v>442</v>
      </c>
      <c r="D10" s="379">
        <v>309</v>
      </c>
      <c r="E10" s="379">
        <v>347</v>
      </c>
      <c r="F10" s="379">
        <v>262</v>
      </c>
      <c r="G10" s="379">
        <v>121</v>
      </c>
      <c r="H10" s="379">
        <v>72</v>
      </c>
      <c r="I10" s="379">
        <v>235</v>
      </c>
      <c r="J10" s="379">
        <v>157</v>
      </c>
      <c r="K10" s="379">
        <v>124</v>
      </c>
      <c r="L10" s="380">
        <v>66</v>
      </c>
      <c r="M10" s="380">
        <v>31</v>
      </c>
      <c r="N10" s="380">
        <v>98</v>
      </c>
      <c r="O10" s="381" t="s">
        <v>177</v>
      </c>
      <c r="P10" s="382">
        <v>3</v>
      </c>
      <c r="Q10" s="692">
        <v>4</v>
      </c>
    </row>
    <row r="11" spans="2:17" s="352" customFormat="1" x14ac:dyDescent="0.25">
      <c r="B11" s="686">
        <v>85</v>
      </c>
      <c r="C11" s="375">
        <v>455</v>
      </c>
      <c r="D11" s="375">
        <v>570</v>
      </c>
      <c r="E11" s="375">
        <v>526</v>
      </c>
      <c r="F11" s="375">
        <v>136</v>
      </c>
      <c r="G11" s="375">
        <v>127</v>
      </c>
      <c r="H11" s="375">
        <v>78</v>
      </c>
      <c r="I11" s="375">
        <v>140</v>
      </c>
      <c r="J11" s="375">
        <v>138</v>
      </c>
      <c r="K11" s="375">
        <v>88</v>
      </c>
      <c r="L11" s="376">
        <v>119</v>
      </c>
      <c r="M11" s="376">
        <v>239</v>
      </c>
      <c r="N11" s="376">
        <v>277</v>
      </c>
      <c r="O11" s="376">
        <v>13</v>
      </c>
      <c r="P11" s="378">
        <v>61</v>
      </c>
      <c r="Q11" s="691">
        <v>7</v>
      </c>
    </row>
    <row r="12" spans="2:17" s="5" customFormat="1" ht="21.75" customHeight="1" thickBot="1" x14ac:dyDescent="0.3">
      <c r="B12" s="697" t="s">
        <v>4</v>
      </c>
      <c r="C12" s="694">
        <f>SUM(C7:C11)</f>
        <v>2191</v>
      </c>
      <c r="D12" s="695">
        <f>SUM(D7:D11)</f>
        <v>2819</v>
      </c>
      <c r="E12" s="695">
        <f>SUM(E7:E11)</f>
        <v>3191</v>
      </c>
      <c r="F12" s="695">
        <f t="shared" ref="F12:P12" si="0">SUM(F7:F11)</f>
        <v>837</v>
      </c>
      <c r="G12" s="695">
        <f t="shared" si="0"/>
        <v>720</v>
      </c>
      <c r="H12" s="695">
        <f>SUM(H7:H11)</f>
        <v>524</v>
      </c>
      <c r="I12" s="695">
        <f t="shared" si="0"/>
        <v>937</v>
      </c>
      <c r="J12" s="695">
        <f t="shared" si="0"/>
        <v>1016</v>
      </c>
      <c r="K12" s="695">
        <f>SUM(K7:K11)</f>
        <v>794</v>
      </c>
      <c r="L12" s="695">
        <f t="shared" si="0"/>
        <v>401</v>
      </c>
      <c r="M12" s="695">
        <f t="shared" si="0"/>
        <v>584</v>
      </c>
      <c r="N12" s="695">
        <f>SUM(N7:N11)</f>
        <v>763</v>
      </c>
      <c r="O12" s="695">
        <f t="shared" si="0"/>
        <v>14</v>
      </c>
      <c r="P12" s="695">
        <f t="shared" si="0"/>
        <v>95</v>
      </c>
      <c r="Q12" s="696">
        <f>SUM(Q7:Q11)</f>
        <v>39</v>
      </c>
    </row>
    <row r="13" spans="2:17" x14ac:dyDescent="0.25">
      <c r="N13">
        <f>SUM(Q7:Q11)</f>
        <v>39</v>
      </c>
    </row>
    <row r="14" spans="2:17" x14ac:dyDescent="0.25">
      <c r="B14" t="s">
        <v>324</v>
      </c>
    </row>
    <row r="15" spans="2:17" x14ac:dyDescent="0.25">
      <c r="B15" t="s">
        <v>178</v>
      </c>
    </row>
    <row r="16" spans="2:17" ht="110.25" customHeight="1" x14ac:dyDescent="0.25">
      <c r="B16" s="1091" t="s">
        <v>429</v>
      </c>
      <c r="C16" s="1092"/>
      <c r="D16" s="1092"/>
      <c r="E16" s="1092"/>
      <c r="F16" s="1092"/>
      <c r="G16" s="1092"/>
      <c r="H16" s="1092"/>
      <c r="I16" s="1092"/>
      <c r="J16" s="1092"/>
      <c r="K16" s="1092"/>
      <c r="L16" s="1092"/>
      <c r="M16" s="1092"/>
      <c r="N16" s="1092"/>
      <c r="O16" s="1092"/>
      <c r="P16" s="1092"/>
      <c r="Q16" s="1092"/>
    </row>
    <row r="18" spans="2:16" ht="23.25" x14ac:dyDescent="0.35">
      <c r="B18" s="693" t="s">
        <v>327</v>
      </c>
      <c r="C18" s="693"/>
      <c r="D18" s="693"/>
      <c r="E18" s="693"/>
    </row>
    <row r="20" spans="2:16" x14ac:dyDescent="0.25">
      <c r="B20" s="351" t="s">
        <v>325</v>
      </c>
      <c r="C20" s="351"/>
      <c r="D20" s="351"/>
      <c r="E20" s="351"/>
    </row>
    <row r="21" spans="2:16" ht="33" customHeight="1" x14ac:dyDescent="0.25">
      <c r="B21" s="1068" t="s">
        <v>328</v>
      </c>
      <c r="C21" s="1069"/>
      <c r="D21" s="1069"/>
      <c r="E21" s="1069"/>
      <c r="F21" s="1069"/>
      <c r="G21" s="1069"/>
      <c r="H21" s="1069"/>
      <c r="I21" s="1069"/>
      <c r="J21" s="1069"/>
      <c r="K21" s="1069"/>
      <c r="L21" s="1069"/>
      <c r="M21" s="1069"/>
      <c r="N21" s="1069"/>
      <c r="O21" s="1069"/>
      <c r="P21" s="1069"/>
    </row>
    <row r="22" spans="2:16" ht="29.25" customHeight="1" x14ac:dyDescent="0.25">
      <c r="B22" s="1068" t="s">
        <v>326</v>
      </c>
      <c r="C22" s="1069"/>
      <c r="D22" s="1069"/>
      <c r="E22" s="1069"/>
      <c r="F22" s="1069"/>
      <c r="G22" s="1069"/>
      <c r="H22" s="1069"/>
      <c r="I22" s="1069"/>
      <c r="J22" s="1069"/>
      <c r="K22" s="1069"/>
      <c r="L22" s="1069"/>
      <c r="M22" s="1069"/>
      <c r="N22" s="1069"/>
      <c r="O22" s="1069"/>
      <c r="P22" s="1069"/>
    </row>
    <row r="24" spans="2:16" ht="14.25" customHeight="1" x14ac:dyDescent="0.25">
      <c r="B24" s="1068" t="s">
        <v>329</v>
      </c>
      <c r="C24" s="1069"/>
      <c r="D24" s="1069"/>
      <c r="E24" s="1069"/>
      <c r="F24" s="1069"/>
      <c r="G24" s="1069"/>
      <c r="H24" s="1069"/>
      <c r="I24" s="1069"/>
      <c r="J24" s="1069"/>
      <c r="K24" s="1069"/>
      <c r="L24" s="1069"/>
      <c r="M24" s="1069"/>
      <c r="N24" s="1069"/>
      <c r="O24" s="1069"/>
      <c r="P24" s="1069"/>
    </row>
    <row r="26" spans="2:16" ht="29.25" customHeight="1" x14ac:dyDescent="0.25">
      <c r="B26" s="1068" t="s">
        <v>330</v>
      </c>
      <c r="C26" s="1069"/>
      <c r="D26" s="1069"/>
      <c r="E26" s="1069"/>
      <c r="F26" s="1069"/>
      <c r="G26" s="1069"/>
      <c r="H26" s="1069"/>
      <c r="I26" s="1069"/>
      <c r="J26" s="1069"/>
      <c r="K26" s="1069"/>
      <c r="L26" s="1069"/>
      <c r="M26" s="1069"/>
      <c r="N26" s="1069"/>
      <c r="O26" s="1069"/>
      <c r="P26" s="1069"/>
    </row>
    <row r="29" spans="2:16" x14ac:dyDescent="0.25">
      <c r="B29" s="351" t="s">
        <v>331</v>
      </c>
      <c r="C29" s="351"/>
      <c r="D29" s="351"/>
      <c r="E29" s="351"/>
    </row>
    <row r="30" spans="2:16" ht="33" customHeight="1" x14ac:dyDescent="0.25">
      <c r="B30" s="1068" t="s">
        <v>338</v>
      </c>
      <c r="C30" s="1068"/>
      <c r="D30" s="1068"/>
      <c r="E30" s="1068"/>
      <c r="F30" s="1068"/>
      <c r="G30" s="1068"/>
      <c r="H30" s="1068"/>
      <c r="I30" s="1068"/>
      <c r="J30" s="1068"/>
      <c r="K30" s="1068"/>
      <c r="L30" s="1068"/>
      <c r="M30" s="1068"/>
      <c r="N30" s="1068"/>
      <c r="O30" s="1068"/>
      <c r="P30" s="1068"/>
    </row>
    <row r="31" spans="2:16" x14ac:dyDescent="0.25">
      <c r="B31" t="s">
        <v>332</v>
      </c>
    </row>
    <row r="32" spans="2:16" x14ac:dyDescent="0.25">
      <c r="B32" t="s">
        <v>333</v>
      </c>
    </row>
    <row r="33" spans="2:16" ht="33" customHeight="1" x14ac:dyDescent="0.25">
      <c r="B33" s="1095" t="s">
        <v>334</v>
      </c>
      <c r="C33" s="1095"/>
      <c r="D33" s="1095"/>
      <c r="E33" s="1095"/>
      <c r="F33" s="1095"/>
      <c r="G33" s="1095"/>
      <c r="H33" s="1095"/>
      <c r="I33" s="1095"/>
      <c r="J33" s="1095"/>
      <c r="K33" s="1095"/>
      <c r="L33" s="1095"/>
      <c r="M33" s="1095"/>
      <c r="N33" s="1095"/>
      <c r="O33" s="1095"/>
      <c r="P33" s="1095"/>
    </row>
    <row r="34" spans="2:16" ht="39" customHeight="1" x14ac:dyDescent="0.25">
      <c r="B34" s="1095" t="s">
        <v>430</v>
      </c>
      <c r="C34" s="1095"/>
      <c r="D34" s="1095"/>
      <c r="E34" s="1095"/>
      <c r="F34" s="1095"/>
      <c r="G34" s="1095"/>
      <c r="H34" s="1095"/>
      <c r="I34" s="1095"/>
      <c r="J34" s="1095"/>
      <c r="K34" s="1095"/>
      <c r="L34" s="1095"/>
      <c r="M34" s="1095"/>
      <c r="N34" s="1095"/>
      <c r="O34" s="1095"/>
      <c r="P34" s="1095"/>
    </row>
    <row r="36" spans="2:16" ht="30.75" customHeight="1" x14ac:dyDescent="0.25">
      <c r="B36" s="1068" t="s">
        <v>335</v>
      </c>
      <c r="C36" s="1068"/>
      <c r="D36" s="1068"/>
      <c r="E36" s="1068"/>
      <c r="F36" s="1068"/>
      <c r="G36" s="1068"/>
      <c r="H36" s="1068"/>
      <c r="I36" s="1068"/>
      <c r="J36" s="1068"/>
      <c r="K36" s="1068"/>
      <c r="L36" s="1068"/>
      <c r="M36" s="1068"/>
      <c r="N36" s="1068"/>
      <c r="O36" s="1068"/>
      <c r="P36" s="1068"/>
    </row>
    <row r="37" spans="2:16" x14ac:dyDescent="0.25">
      <c r="B37" t="s">
        <v>336</v>
      </c>
    </row>
    <row r="40" spans="2:16" x14ac:dyDescent="0.25">
      <c r="B40" s="351" t="s">
        <v>337</v>
      </c>
      <c r="C40" s="351"/>
      <c r="D40" s="351"/>
      <c r="E40" s="351"/>
    </row>
    <row r="41" spans="2:16" ht="30.75" customHeight="1" x14ac:dyDescent="0.25">
      <c r="B41" s="1068" t="s">
        <v>339</v>
      </c>
      <c r="C41" s="1068"/>
      <c r="D41" s="1068"/>
      <c r="E41" s="1068"/>
      <c r="F41" s="1068"/>
      <c r="G41" s="1068"/>
      <c r="H41" s="1068"/>
      <c r="I41" s="1068"/>
      <c r="J41" s="1068"/>
      <c r="K41" s="1068"/>
      <c r="L41" s="1068"/>
      <c r="M41" s="1068"/>
      <c r="N41" s="1068"/>
      <c r="O41" s="1068"/>
      <c r="P41" s="1068"/>
    </row>
    <row r="42" spans="2:16" ht="46.5" customHeight="1" x14ac:dyDescent="0.25">
      <c r="B42" s="1068" t="s">
        <v>340</v>
      </c>
      <c r="C42" s="1068"/>
      <c r="D42" s="1068"/>
      <c r="E42" s="1068"/>
      <c r="F42" s="1068"/>
      <c r="G42" s="1068"/>
      <c r="H42" s="1068"/>
      <c r="I42" s="1068"/>
      <c r="J42" s="1068"/>
      <c r="K42" s="1068"/>
      <c r="L42" s="1068"/>
      <c r="M42" s="1068"/>
      <c r="N42" s="1068"/>
      <c r="O42" s="1068"/>
      <c r="P42" s="1068"/>
    </row>
    <row r="43" spans="2:16" ht="30.75" customHeight="1" x14ac:dyDescent="0.25">
      <c r="B43" s="1095" t="s">
        <v>341</v>
      </c>
      <c r="C43" s="1097"/>
      <c r="D43" s="1097"/>
      <c r="E43" s="1097"/>
      <c r="F43" s="1097"/>
      <c r="G43" s="1097"/>
      <c r="H43" s="1097"/>
      <c r="I43" s="1097"/>
      <c r="J43" s="1097"/>
      <c r="K43" s="1097"/>
      <c r="L43" s="1097"/>
      <c r="M43" s="1097"/>
      <c r="N43" s="1097"/>
      <c r="O43" s="1097"/>
      <c r="P43" s="1097"/>
    </row>
    <row r="44" spans="2:16" ht="29.25" customHeight="1" x14ac:dyDescent="0.25">
      <c r="B44" s="1068" t="s">
        <v>342</v>
      </c>
      <c r="C44" s="1069"/>
      <c r="D44" s="1069"/>
      <c r="E44" s="1069"/>
      <c r="F44" s="1069"/>
      <c r="G44" s="1069"/>
      <c r="H44" s="1069"/>
      <c r="I44" s="1069"/>
      <c r="J44" s="1069"/>
      <c r="K44" s="1069"/>
      <c r="L44" s="1069"/>
      <c r="M44" s="1069"/>
      <c r="N44" s="1069"/>
      <c r="O44" s="1069"/>
      <c r="P44" s="1069"/>
    </row>
    <row r="45" spans="2:16" x14ac:dyDescent="0.25">
      <c r="B45" t="s">
        <v>343</v>
      </c>
    </row>
    <row r="46" spans="2:16" ht="15" customHeight="1" x14ac:dyDescent="0.25">
      <c r="B46" s="1068" t="s">
        <v>344</v>
      </c>
      <c r="C46" s="1068"/>
      <c r="D46" s="1068"/>
      <c r="E46" s="1068"/>
      <c r="F46" s="1068"/>
      <c r="G46" s="1068"/>
      <c r="H46" s="1068"/>
      <c r="I46" s="1068"/>
      <c r="J46" s="1068"/>
      <c r="K46" s="1068"/>
      <c r="L46" s="1068"/>
      <c r="M46" s="1068"/>
      <c r="N46" s="1068"/>
      <c r="O46" s="1068"/>
      <c r="P46" s="1068"/>
    </row>
    <row r="48" spans="2:16" x14ac:dyDescent="0.25">
      <c r="B48" s="351" t="s">
        <v>345</v>
      </c>
      <c r="C48" s="351"/>
    </row>
    <row r="49" spans="1:20" ht="48.75" customHeight="1" x14ac:dyDescent="0.25">
      <c r="B49" s="1096" t="s">
        <v>346</v>
      </c>
      <c r="C49" s="1096"/>
      <c r="D49" s="1096"/>
      <c r="E49" s="1096"/>
      <c r="F49" s="1096"/>
      <c r="G49" s="1096"/>
      <c r="H49" s="1096"/>
      <c r="I49" s="1096"/>
      <c r="J49" s="1096"/>
      <c r="K49" s="1096"/>
      <c r="L49" s="1096"/>
      <c r="M49" s="1096"/>
      <c r="N49" s="1096"/>
      <c r="O49" s="1096"/>
      <c r="P49" s="1096"/>
    </row>
    <row r="51" spans="1:20" x14ac:dyDescent="0.25">
      <c r="B51" s="351" t="s">
        <v>347</v>
      </c>
    </row>
    <row r="52" spans="1:20" ht="30" customHeight="1" x14ac:dyDescent="0.25">
      <c r="B52" s="1095" t="s">
        <v>348</v>
      </c>
      <c r="C52" s="1095"/>
      <c r="D52" s="1095"/>
      <c r="E52" s="1095"/>
      <c r="F52" s="1095"/>
      <c r="G52" s="1095"/>
      <c r="H52" s="1095"/>
      <c r="I52" s="1095"/>
      <c r="J52" s="1095"/>
      <c r="K52" s="1095"/>
      <c r="L52" s="1095"/>
      <c r="M52" s="1095"/>
      <c r="N52" s="1095"/>
      <c r="O52" s="1095"/>
      <c r="P52" s="1095"/>
    </row>
    <row r="54" spans="1:20" x14ac:dyDescent="0.25">
      <c r="B54" t="s">
        <v>394</v>
      </c>
    </row>
    <row r="55" spans="1:20" s="524" customFormat="1" ht="15" customHeight="1" x14ac:dyDescent="0.25">
      <c r="A55" s="683"/>
      <c r="B55" s="1082"/>
      <c r="C55" s="1083"/>
      <c r="D55" s="1084"/>
      <c r="E55" s="680"/>
      <c r="F55" s="1080">
        <v>44</v>
      </c>
      <c r="G55" s="1081"/>
      <c r="H55" s="684"/>
      <c r="I55" s="1080">
        <v>49</v>
      </c>
      <c r="J55" s="1081"/>
      <c r="K55" s="684"/>
      <c r="L55" s="1080">
        <v>53</v>
      </c>
      <c r="M55" s="1081"/>
      <c r="N55" s="684"/>
      <c r="O55" s="1093">
        <v>72</v>
      </c>
      <c r="P55" s="1094"/>
      <c r="Q55" s="1093">
        <v>85</v>
      </c>
      <c r="R55" s="1094"/>
      <c r="S55" s="1093" t="s">
        <v>262</v>
      </c>
      <c r="T55" s="1094"/>
    </row>
    <row r="56" spans="1:20" s="524" customFormat="1" x14ac:dyDescent="0.25">
      <c r="A56" s="683"/>
      <c r="B56" s="1085"/>
      <c r="C56" s="1086"/>
      <c r="D56" s="1087"/>
      <c r="E56" s="681"/>
      <c r="F56" s="526" t="s">
        <v>68</v>
      </c>
      <c r="G56" s="526" t="s">
        <v>400</v>
      </c>
      <c r="H56" s="526"/>
      <c r="I56" s="527" t="s">
        <v>68</v>
      </c>
      <c r="J56" s="527" t="s">
        <v>400</v>
      </c>
      <c r="K56" s="527"/>
      <c r="L56" s="528" t="s">
        <v>68</v>
      </c>
      <c r="M56" s="528" t="s">
        <v>400</v>
      </c>
      <c r="N56" s="528"/>
      <c r="O56" s="529" t="s">
        <v>68</v>
      </c>
      <c r="P56" s="529" t="s">
        <v>400</v>
      </c>
      <c r="Q56" s="530" t="s">
        <v>68</v>
      </c>
      <c r="R56" s="530" t="s">
        <v>400</v>
      </c>
      <c r="S56" s="525" t="s">
        <v>68</v>
      </c>
      <c r="T56" s="525" t="s">
        <v>400</v>
      </c>
    </row>
    <row r="57" spans="1:20" s="5" customFormat="1" ht="27.75" customHeight="1" x14ac:dyDescent="0.25">
      <c r="B57" s="1088" t="s">
        <v>395</v>
      </c>
      <c r="C57" s="1089"/>
      <c r="D57" s="1090"/>
      <c r="E57" s="682"/>
      <c r="F57" s="539">
        <v>1.32</v>
      </c>
      <c r="G57" s="539">
        <v>1.26</v>
      </c>
      <c r="H57" s="539"/>
      <c r="I57" s="538">
        <v>1.5</v>
      </c>
      <c r="J57" s="538">
        <v>1</v>
      </c>
      <c r="K57" s="538"/>
      <c r="L57" s="537">
        <v>1</v>
      </c>
      <c r="M57" s="537">
        <v>0.9</v>
      </c>
      <c r="N57" s="537"/>
      <c r="O57" s="535">
        <v>0.83</v>
      </c>
      <c r="P57" s="535">
        <v>0.66</v>
      </c>
      <c r="Q57" s="552">
        <v>2.15</v>
      </c>
      <c r="R57" s="552">
        <v>1.65</v>
      </c>
      <c r="S57" s="553">
        <f>F57+I57+L57+O57+Q57</f>
        <v>6.8000000000000007</v>
      </c>
      <c r="T57" s="553">
        <f>G57+J57+M57+P57+R57</f>
        <v>5.47</v>
      </c>
    </row>
    <row r="58" spans="1:20" s="5" customFormat="1" x14ac:dyDescent="0.25">
      <c r="B58" s="1079" t="s">
        <v>396</v>
      </c>
      <c r="C58" s="1079"/>
      <c r="D58" s="1079"/>
      <c r="E58" s="679"/>
      <c r="F58" s="531"/>
      <c r="G58" s="531"/>
      <c r="H58" s="531"/>
      <c r="I58" s="532"/>
      <c r="J58" s="532"/>
      <c r="K58" s="532"/>
      <c r="L58" s="533"/>
      <c r="M58" s="533"/>
      <c r="N58" s="533"/>
      <c r="O58" s="536">
        <v>0.6</v>
      </c>
      <c r="P58" s="536">
        <v>0.6</v>
      </c>
      <c r="Q58" s="534"/>
      <c r="R58" s="534"/>
      <c r="S58" s="313"/>
      <c r="T58" s="313"/>
    </row>
    <row r="59" spans="1:20" s="5" customFormat="1" x14ac:dyDescent="0.25">
      <c r="B59" s="1079" t="s">
        <v>397</v>
      </c>
      <c r="C59" s="1079"/>
      <c r="D59" s="1079"/>
      <c r="E59" s="679"/>
      <c r="F59" s="531"/>
      <c r="G59" s="531"/>
      <c r="H59" s="531"/>
      <c r="I59" s="532"/>
      <c r="J59" s="532"/>
      <c r="K59" s="532"/>
      <c r="L59" s="533"/>
      <c r="M59" s="533"/>
      <c r="N59" s="533"/>
      <c r="O59" s="536">
        <v>0</v>
      </c>
      <c r="P59" s="536">
        <v>0</v>
      </c>
      <c r="Q59" s="534"/>
      <c r="R59" s="534"/>
      <c r="S59" s="313"/>
      <c r="T59" s="313"/>
    </row>
    <row r="60" spans="1:20" s="5" customFormat="1" x14ac:dyDescent="0.25">
      <c r="B60" s="1079" t="s">
        <v>398</v>
      </c>
      <c r="C60" s="1079"/>
      <c r="D60" s="1079"/>
      <c r="E60" s="679"/>
      <c r="F60" s="531"/>
      <c r="G60" s="531"/>
      <c r="H60" s="531"/>
      <c r="I60" s="532"/>
      <c r="J60" s="532"/>
      <c r="K60" s="532"/>
      <c r="L60" s="533"/>
      <c r="M60" s="533"/>
      <c r="N60" s="533"/>
      <c r="O60" s="536">
        <v>0.16</v>
      </c>
      <c r="P60" s="536">
        <v>0</v>
      </c>
      <c r="Q60" s="534"/>
      <c r="R60" s="534"/>
      <c r="S60" s="313"/>
      <c r="T60" s="313"/>
    </row>
    <row r="61" spans="1:20" s="5" customFormat="1" x14ac:dyDescent="0.25">
      <c r="B61" s="1079" t="s">
        <v>399</v>
      </c>
      <c r="C61" s="1079"/>
      <c r="D61" s="1079"/>
      <c r="E61" s="679"/>
      <c r="F61" s="531"/>
      <c r="G61" s="531"/>
      <c r="H61" s="531"/>
      <c r="I61" s="532"/>
      <c r="J61" s="532"/>
      <c r="K61" s="532"/>
      <c r="L61" s="533"/>
      <c r="M61" s="533"/>
      <c r="N61" s="533"/>
      <c r="O61" s="536">
        <v>7.0000000000000007E-2</v>
      </c>
      <c r="P61" s="536">
        <v>0.05</v>
      </c>
      <c r="Q61" s="534"/>
      <c r="R61" s="534"/>
      <c r="S61" s="313"/>
      <c r="T61" s="313"/>
    </row>
  </sheetData>
  <mergeCells count="40">
    <mergeCell ref="B16:Q16"/>
    <mergeCell ref="L55:M55"/>
    <mergeCell ref="O55:P55"/>
    <mergeCell ref="Q55:R55"/>
    <mergeCell ref="S55:T55"/>
    <mergeCell ref="B30:P30"/>
    <mergeCell ref="B33:P33"/>
    <mergeCell ref="B34:P34"/>
    <mergeCell ref="B36:P36"/>
    <mergeCell ref="B52:P52"/>
    <mergeCell ref="B49:P49"/>
    <mergeCell ref="B41:P41"/>
    <mergeCell ref="B42:P42"/>
    <mergeCell ref="B43:P43"/>
    <mergeCell ref="B44:P44"/>
    <mergeCell ref="B46:P46"/>
    <mergeCell ref="B60:D60"/>
    <mergeCell ref="B61:D61"/>
    <mergeCell ref="F55:G55"/>
    <mergeCell ref="I55:J55"/>
    <mergeCell ref="B55:D56"/>
    <mergeCell ref="B57:D57"/>
    <mergeCell ref="B58:D58"/>
    <mergeCell ref="B59:D59"/>
    <mergeCell ref="B1:P1"/>
    <mergeCell ref="B21:P21"/>
    <mergeCell ref="B22:P22"/>
    <mergeCell ref="B24:P24"/>
    <mergeCell ref="B26:P26"/>
    <mergeCell ref="B3:B6"/>
    <mergeCell ref="L5:N5"/>
    <mergeCell ref="O5:Q5"/>
    <mergeCell ref="L4:Q4"/>
    <mergeCell ref="L3:Q3"/>
    <mergeCell ref="C4:E5"/>
    <mergeCell ref="F4:H5"/>
    <mergeCell ref="F3:H3"/>
    <mergeCell ref="C3:E3"/>
    <mergeCell ref="I3:K3"/>
    <mergeCell ref="I4:K5"/>
  </mergeCells>
  <pageMargins left="0.7" right="0.7" top="0.75" bottom="0.75"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workbookViewId="0">
      <selection activeCell="I19" sqref="I19"/>
    </sheetView>
  </sheetViews>
  <sheetFormatPr baseColWidth="10" defaultRowHeight="15" x14ac:dyDescent="0.25"/>
  <cols>
    <col min="2" max="6" width="14.5703125" customWidth="1"/>
  </cols>
  <sheetData>
    <row r="1" spans="1:6" ht="18.75" x14ac:dyDescent="0.3">
      <c r="A1" s="1067" t="s">
        <v>425</v>
      </c>
      <c r="B1" s="1067"/>
      <c r="C1" s="1067"/>
      <c r="D1" s="1067"/>
      <c r="E1" s="1067"/>
    </row>
    <row r="2" spans="1:6" ht="15.75" thickBot="1" x14ac:dyDescent="0.3"/>
    <row r="3" spans="1:6" ht="30" customHeight="1" x14ac:dyDescent="0.25">
      <c r="A3" s="701"/>
      <c r="B3" s="690" t="s">
        <v>314</v>
      </c>
      <c r="C3" s="702" t="s">
        <v>315</v>
      </c>
      <c r="D3" s="690" t="s">
        <v>316</v>
      </c>
      <c r="E3" s="690" t="s">
        <v>426</v>
      </c>
      <c r="F3" s="703" t="s">
        <v>427</v>
      </c>
    </row>
    <row r="4" spans="1:6" s="352" customFormat="1" x14ac:dyDescent="0.25">
      <c r="A4" s="686">
        <v>44</v>
      </c>
      <c r="B4" s="375">
        <v>1206</v>
      </c>
      <c r="C4" s="375">
        <v>245</v>
      </c>
      <c r="D4" s="375">
        <v>138</v>
      </c>
      <c r="E4" s="376">
        <v>123</v>
      </c>
      <c r="F4" s="691">
        <v>11</v>
      </c>
    </row>
    <row r="5" spans="1:6" s="353" customFormat="1" x14ac:dyDescent="0.25">
      <c r="A5" s="687">
        <v>49</v>
      </c>
      <c r="B5" s="379">
        <v>757</v>
      </c>
      <c r="C5" s="379">
        <v>83</v>
      </c>
      <c r="D5" s="379">
        <v>258</v>
      </c>
      <c r="E5" s="380">
        <v>226</v>
      </c>
      <c r="F5" s="692">
        <v>16</v>
      </c>
    </row>
    <row r="6" spans="1:6" s="352" customFormat="1" x14ac:dyDescent="0.25">
      <c r="A6" s="686">
        <v>53</v>
      </c>
      <c r="B6" s="375">
        <v>355</v>
      </c>
      <c r="C6" s="375">
        <v>46</v>
      </c>
      <c r="D6" s="375">
        <v>186</v>
      </c>
      <c r="E6" s="376">
        <v>39</v>
      </c>
      <c r="F6" s="691">
        <v>1</v>
      </c>
    </row>
    <row r="7" spans="1:6" s="353" customFormat="1" x14ac:dyDescent="0.25">
      <c r="A7" s="687">
        <v>72</v>
      </c>
      <c r="B7" s="379">
        <v>347</v>
      </c>
      <c r="C7" s="379">
        <v>72</v>
      </c>
      <c r="D7" s="379">
        <v>124</v>
      </c>
      <c r="E7" s="380">
        <v>98</v>
      </c>
      <c r="F7" s="692">
        <v>4</v>
      </c>
    </row>
    <row r="8" spans="1:6" s="352" customFormat="1" x14ac:dyDescent="0.25">
      <c r="A8" s="686">
        <v>85</v>
      </c>
      <c r="B8" s="375">
        <v>526</v>
      </c>
      <c r="C8" s="375">
        <v>78</v>
      </c>
      <c r="D8" s="375">
        <v>88</v>
      </c>
      <c r="E8" s="376">
        <v>277</v>
      </c>
      <c r="F8" s="691">
        <v>7</v>
      </c>
    </row>
    <row r="9" spans="1:6" ht="15.75" thickBot="1" x14ac:dyDescent="0.3">
      <c r="A9" s="688" t="s">
        <v>4</v>
      </c>
      <c r="B9" s="689">
        <f>SUM(B4:B8)</f>
        <v>3191</v>
      </c>
      <c r="C9" s="689">
        <f t="shared" ref="C9:F9" si="0">SUM(C4:C8)</f>
        <v>524</v>
      </c>
      <c r="D9" s="689">
        <f t="shared" si="0"/>
        <v>794</v>
      </c>
      <c r="E9" s="689">
        <f t="shared" si="0"/>
        <v>763</v>
      </c>
      <c r="F9" s="725">
        <f t="shared" si="0"/>
        <v>39</v>
      </c>
    </row>
    <row r="11" spans="1:6" x14ac:dyDescent="0.25">
      <c r="A11" t="s">
        <v>324</v>
      </c>
    </row>
    <row r="13" spans="1:6" ht="124.5" customHeight="1" x14ac:dyDescent="0.25">
      <c r="A13" s="1091" t="s">
        <v>431</v>
      </c>
      <c r="B13" s="1092"/>
      <c r="C13" s="1092"/>
      <c r="D13" s="1092"/>
      <c r="E13" s="1092"/>
      <c r="F13" s="1092"/>
    </row>
  </sheetData>
  <mergeCells count="2">
    <mergeCell ref="A1:E1"/>
    <mergeCell ref="A13:F13"/>
  </mergeCells>
  <pageMargins left="0.7" right="0.7" top="0.75" bottom="0.75" header="0.3" footer="0.3"/>
  <pageSetup paperSize="9" orientation="portrait" verticalDpi="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6"/>
  <sheetViews>
    <sheetView workbookViewId="0">
      <selection activeCell="I15" sqref="I15:I16"/>
    </sheetView>
  </sheetViews>
  <sheetFormatPr baseColWidth="10" defaultRowHeight="15" x14ac:dyDescent="0.25"/>
  <cols>
    <col min="1" max="1" width="8.85546875" customWidth="1"/>
    <col min="2" max="4" width="11.42578125" customWidth="1"/>
    <col min="5" max="5" width="18.140625" customWidth="1"/>
    <col min="6" max="6" width="15.140625" bestFit="1" customWidth="1"/>
    <col min="7" max="9" width="11.42578125" customWidth="1"/>
    <col min="10" max="10" width="18.28515625" customWidth="1"/>
    <col min="11" max="11" width="14.42578125" customWidth="1"/>
    <col min="13" max="13" width="25" customWidth="1"/>
    <col min="14" max="14" width="12.7109375" customWidth="1"/>
  </cols>
  <sheetData>
    <row r="1" spans="1:18" x14ac:dyDescent="0.25">
      <c r="A1" s="598" t="s">
        <v>359</v>
      </c>
      <c r="B1" s="598"/>
      <c r="C1" s="598"/>
      <c r="D1" s="599"/>
      <c r="E1" s="599"/>
    </row>
    <row r="2" spans="1:18" ht="15.75" thickBot="1" x14ac:dyDescent="0.3"/>
    <row r="3" spans="1:18" ht="15.75" x14ac:dyDescent="0.25">
      <c r="A3" s="868" t="s">
        <v>130</v>
      </c>
      <c r="B3" s="1112" t="s">
        <v>404</v>
      </c>
      <c r="C3" s="1112"/>
      <c r="D3" s="1112"/>
      <c r="E3" s="1112"/>
      <c r="F3" s="1113"/>
    </row>
    <row r="4" spans="1:18" ht="10.5" customHeight="1" x14ac:dyDescent="0.25">
      <c r="A4" s="869"/>
      <c r="B4" s="871">
        <v>42369</v>
      </c>
      <c r="C4" s="871">
        <v>42735</v>
      </c>
      <c r="D4" s="871">
        <v>43100</v>
      </c>
      <c r="E4" s="871">
        <v>43465</v>
      </c>
      <c r="F4" s="1124">
        <v>43830</v>
      </c>
      <c r="O4" s="561"/>
      <c r="P4" s="1122"/>
      <c r="Q4" s="1123"/>
      <c r="R4" s="1122"/>
    </row>
    <row r="5" spans="1:18" ht="12.75" customHeight="1" x14ac:dyDescent="0.25">
      <c r="A5" s="869"/>
      <c r="B5" s="871"/>
      <c r="C5" s="871"/>
      <c r="D5" s="871"/>
      <c r="E5" s="871"/>
      <c r="F5" s="1124"/>
      <c r="O5" s="520"/>
      <c r="P5" s="1122"/>
      <c r="Q5" s="1123"/>
      <c r="R5" s="1122"/>
    </row>
    <row r="6" spans="1:18" ht="22.5" customHeight="1" x14ac:dyDescent="0.25">
      <c r="A6" s="540">
        <v>44</v>
      </c>
      <c r="B6" s="541">
        <v>7820</v>
      </c>
      <c r="C6" s="541">
        <v>8042</v>
      </c>
      <c r="D6" s="541">
        <v>8270</v>
      </c>
      <c r="E6" s="541">
        <v>8357</v>
      </c>
      <c r="F6" s="559">
        <v>8606</v>
      </c>
      <c r="H6" s="589"/>
      <c r="I6" s="40"/>
      <c r="J6" s="40"/>
      <c r="K6" s="40"/>
      <c r="L6" s="40"/>
      <c r="O6" s="563"/>
      <c r="P6" s="562"/>
      <c r="Q6" s="562"/>
      <c r="R6" s="564"/>
    </row>
    <row r="7" spans="1:18" ht="22.5" customHeight="1" x14ac:dyDescent="0.25">
      <c r="A7" s="540">
        <v>49</v>
      </c>
      <c r="B7" s="541">
        <v>6279</v>
      </c>
      <c r="C7" s="541">
        <v>6433</v>
      </c>
      <c r="D7" s="541">
        <v>6659</v>
      </c>
      <c r="E7" s="541">
        <v>6840</v>
      </c>
      <c r="F7" s="559">
        <v>6953</v>
      </c>
      <c r="O7" s="563"/>
      <c r="P7" s="562"/>
      <c r="Q7" s="562"/>
      <c r="R7" s="564"/>
    </row>
    <row r="8" spans="1:18" ht="22.5" customHeight="1" x14ac:dyDescent="0.25">
      <c r="A8" s="540">
        <v>53</v>
      </c>
      <c r="B8" s="541">
        <v>2758</v>
      </c>
      <c r="C8" s="541">
        <v>2799</v>
      </c>
      <c r="D8" s="541">
        <v>2904</v>
      </c>
      <c r="E8" s="541">
        <v>3017</v>
      </c>
      <c r="F8" s="559">
        <v>3037</v>
      </c>
      <c r="H8" s="1106" t="s">
        <v>360</v>
      </c>
      <c r="I8" s="1106"/>
      <c r="J8" s="1106"/>
      <c r="K8" s="1106"/>
      <c r="L8" s="1106"/>
      <c r="M8" s="1106"/>
      <c r="N8" s="1106"/>
      <c r="O8" s="563"/>
      <c r="P8" s="562"/>
      <c r="Q8" s="562"/>
      <c r="R8" s="564"/>
    </row>
    <row r="9" spans="1:18" ht="22.5" customHeight="1" x14ac:dyDescent="0.25">
      <c r="A9" s="540">
        <v>72</v>
      </c>
      <c r="B9" s="541">
        <v>5045</v>
      </c>
      <c r="C9" s="541">
        <v>5218</v>
      </c>
      <c r="D9" s="541">
        <v>5239</v>
      </c>
      <c r="E9" s="541">
        <v>5303</v>
      </c>
      <c r="F9" s="559">
        <v>5425</v>
      </c>
      <c r="H9" s="1106"/>
      <c r="I9" s="1106"/>
      <c r="J9" s="1106"/>
      <c r="K9" s="1106"/>
      <c r="L9" s="1106"/>
      <c r="M9" s="1106"/>
      <c r="N9" s="1106"/>
      <c r="O9" s="563"/>
      <c r="P9" s="562"/>
      <c r="Q9" s="562"/>
      <c r="R9" s="565"/>
    </row>
    <row r="10" spans="1:18" ht="22.5" customHeight="1" x14ac:dyDescent="0.25">
      <c r="A10" s="540">
        <v>85</v>
      </c>
      <c r="B10" s="541">
        <v>4388</v>
      </c>
      <c r="C10" s="541">
        <v>4573</v>
      </c>
      <c r="D10" s="541">
        <v>4706</v>
      </c>
      <c r="E10" s="541">
        <v>4823</v>
      </c>
      <c r="F10" s="559">
        <v>4945</v>
      </c>
      <c r="O10" s="563"/>
      <c r="P10" s="562"/>
      <c r="Q10" s="562"/>
      <c r="R10" s="564"/>
    </row>
    <row r="11" spans="1:18" ht="22.5" customHeight="1" thickBot="1" x14ac:dyDescent="0.3">
      <c r="A11" s="551" t="s">
        <v>262</v>
      </c>
      <c r="B11" s="108">
        <f t="shared" ref="B11:E11" si="0">SUM(B6:B10)</f>
        <v>26290</v>
      </c>
      <c r="C11" s="108">
        <f t="shared" si="0"/>
        <v>27065</v>
      </c>
      <c r="D11" s="108">
        <f t="shared" si="0"/>
        <v>27778</v>
      </c>
      <c r="E11" s="108">
        <f t="shared" si="0"/>
        <v>28340</v>
      </c>
      <c r="F11" s="560">
        <f>SUM(F6:F10)</f>
        <v>28966</v>
      </c>
      <c r="O11" s="566"/>
      <c r="P11" s="562"/>
      <c r="Q11" s="562"/>
      <c r="R11" s="564"/>
    </row>
    <row r="12" spans="1:18" x14ac:dyDescent="0.25">
      <c r="A12" s="197" t="s">
        <v>357</v>
      </c>
    </row>
    <row r="13" spans="1:18" ht="15.75" thickBot="1" x14ac:dyDescent="0.3">
      <c r="A13" s="57"/>
    </row>
    <row r="14" spans="1:18" s="5" customFormat="1" ht="55.5" customHeight="1" x14ac:dyDescent="0.25">
      <c r="A14" s="1117" t="s">
        <v>130</v>
      </c>
      <c r="B14" s="1115" t="s">
        <v>411</v>
      </c>
      <c r="C14" s="1116"/>
      <c r="D14" s="1116"/>
      <c r="E14" s="1116"/>
      <c r="F14" s="1116"/>
      <c r="G14" s="1098" t="s">
        <v>405</v>
      </c>
      <c r="H14" s="1099"/>
      <c r="I14" s="1099"/>
      <c r="J14" s="1099"/>
      <c r="K14" s="1099"/>
      <c r="L14" s="1107" t="s">
        <v>412</v>
      </c>
      <c r="M14" s="1108"/>
      <c r="N14" s="1109"/>
    </row>
    <row r="15" spans="1:18" ht="49.5" customHeight="1" x14ac:dyDescent="0.25">
      <c r="A15" s="1118"/>
      <c r="B15" s="1119" t="s">
        <v>407</v>
      </c>
      <c r="C15" s="1120"/>
      <c r="D15" s="1121" t="s">
        <v>127</v>
      </c>
      <c r="E15" s="1104" t="s">
        <v>403</v>
      </c>
      <c r="F15" s="1105" t="s">
        <v>358</v>
      </c>
      <c r="G15" s="1100" t="s">
        <v>408</v>
      </c>
      <c r="H15" s="1100"/>
      <c r="I15" s="1101" t="s">
        <v>127</v>
      </c>
      <c r="J15" s="1102" t="s">
        <v>406</v>
      </c>
      <c r="K15" s="1103" t="s">
        <v>358</v>
      </c>
      <c r="L15" s="1111" t="s">
        <v>409</v>
      </c>
      <c r="M15" s="1111" t="s">
        <v>419</v>
      </c>
      <c r="N15" s="1110" t="s">
        <v>413</v>
      </c>
    </row>
    <row r="16" spans="1:18" ht="60.75" customHeight="1" x14ac:dyDescent="0.25">
      <c r="A16" s="1118"/>
      <c r="B16" s="593" t="s">
        <v>126</v>
      </c>
      <c r="C16" s="575" t="s">
        <v>28</v>
      </c>
      <c r="D16" s="1121"/>
      <c r="E16" s="1104"/>
      <c r="F16" s="1105"/>
      <c r="G16" s="567" t="s">
        <v>126</v>
      </c>
      <c r="H16" s="567" t="s">
        <v>28</v>
      </c>
      <c r="I16" s="1101"/>
      <c r="J16" s="1102"/>
      <c r="K16" s="1103"/>
      <c r="L16" s="1111"/>
      <c r="M16" s="1111"/>
      <c r="N16" s="1110"/>
    </row>
    <row r="17" spans="1:16" x14ac:dyDescent="0.25">
      <c r="A17" s="591">
        <v>44</v>
      </c>
      <c r="B17" s="594">
        <v>786</v>
      </c>
      <c r="C17" s="576">
        <f>((F6-B6)/B6*100)</f>
        <v>10.051150895140665</v>
      </c>
      <c r="D17" s="579">
        <f>B17/4</f>
        <v>196.5</v>
      </c>
      <c r="E17" s="577">
        <f>D17*5+F6</f>
        <v>9588.5</v>
      </c>
      <c r="F17" s="578">
        <f>((E17-F6)/F6*100)</f>
        <v>11.416453636997444</v>
      </c>
      <c r="G17" s="568">
        <f>F6-D6</f>
        <v>336</v>
      </c>
      <c r="H17" s="570">
        <f>((F6-D6)/D6*100)</f>
        <v>4.0628778718258767</v>
      </c>
      <c r="I17" s="574">
        <f>G17/2</f>
        <v>168</v>
      </c>
      <c r="J17" s="569">
        <f>I17*5+F6</f>
        <v>9446</v>
      </c>
      <c r="K17" s="570">
        <f>((J17-F6)/F6*100)</f>
        <v>9.7606321171275852</v>
      </c>
      <c r="L17" s="572">
        <v>8606</v>
      </c>
      <c r="M17" s="573">
        <f>(L17*11.55%)+L17</f>
        <v>9599.9930000000004</v>
      </c>
      <c r="N17" s="586">
        <v>11.55</v>
      </c>
      <c r="O17" s="587"/>
      <c r="P17" s="588"/>
    </row>
    <row r="18" spans="1:16" x14ac:dyDescent="0.25">
      <c r="A18" s="591">
        <v>49</v>
      </c>
      <c r="B18" s="594">
        <v>674</v>
      </c>
      <c r="C18" s="576">
        <f t="shared" ref="C18:C22" si="1">((F7-B7)/B7*100)</f>
        <v>10.734193342888995</v>
      </c>
      <c r="D18" s="579">
        <f t="shared" ref="D18:D21" si="2">B18/4</f>
        <v>168.5</v>
      </c>
      <c r="E18" s="577">
        <f t="shared" ref="E18:E21" si="3">D18*5+F7</f>
        <v>7795.5</v>
      </c>
      <c r="F18" s="578">
        <f t="shared" ref="F18:F22" si="4">((E18-F7)/F7*100)</f>
        <v>12.117071767582338</v>
      </c>
      <c r="G18" s="568">
        <f>F7-D7</f>
        <v>294</v>
      </c>
      <c r="H18" s="570">
        <f t="shared" ref="H18:H22" si="5">((F7-D7)/D7*100)</f>
        <v>4.4150773389397813</v>
      </c>
      <c r="I18" s="574">
        <f t="shared" ref="I18:I22" si="6">G18/2</f>
        <v>147</v>
      </c>
      <c r="J18" s="569">
        <f t="shared" ref="J18:J22" si="7">I18*5+F7</f>
        <v>7688</v>
      </c>
      <c r="K18" s="570">
        <f t="shared" ref="K18:K22" si="8">((J18-F7)/F7*100)</f>
        <v>10.570976556881922</v>
      </c>
      <c r="L18" s="572">
        <v>6953</v>
      </c>
      <c r="M18" s="573">
        <f t="shared" ref="M18:M22" si="9">(L18*11.55%)+L18</f>
        <v>7756.0715</v>
      </c>
      <c r="N18" s="586">
        <v>11.55</v>
      </c>
      <c r="O18" s="587"/>
      <c r="P18" s="588"/>
    </row>
    <row r="19" spans="1:16" ht="15" customHeight="1" x14ac:dyDescent="0.25">
      <c r="A19" s="591">
        <v>53</v>
      </c>
      <c r="B19" s="594">
        <v>279</v>
      </c>
      <c r="C19" s="576">
        <f t="shared" si="1"/>
        <v>10.116026105873821</v>
      </c>
      <c r="D19" s="579">
        <f t="shared" si="2"/>
        <v>69.75</v>
      </c>
      <c r="E19" s="577">
        <f t="shared" si="3"/>
        <v>3385.75</v>
      </c>
      <c r="F19" s="578">
        <f t="shared" si="4"/>
        <v>11.483371748435957</v>
      </c>
      <c r="G19" s="568">
        <f>F8-D8</f>
        <v>133</v>
      </c>
      <c r="H19" s="570">
        <f t="shared" si="5"/>
        <v>4.5798898071625338</v>
      </c>
      <c r="I19" s="574">
        <f t="shared" si="6"/>
        <v>66.5</v>
      </c>
      <c r="J19" s="569">
        <f t="shared" si="7"/>
        <v>3369.5</v>
      </c>
      <c r="K19" s="570">
        <f t="shared" si="8"/>
        <v>10.948304247612775</v>
      </c>
      <c r="L19" s="572">
        <v>3037</v>
      </c>
      <c r="M19" s="573">
        <f t="shared" si="9"/>
        <v>3387.7735000000002</v>
      </c>
      <c r="N19" s="586">
        <v>11.55</v>
      </c>
      <c r="O19" s="587"/>
      <c r="P19" s="588"/>
    </row>
    <row r="20" spans="1:16" x14ac:dyDescent="0.25">
      <c r="A20" s="591">
        <v>72</v>
      </c>
      <c r="B20" s="594">
        <v>380</v>
      </c>
      <c r="C20" s="576">
        <f t="shared" si="1"/>
        <v>7.5322101090188305</v>
      </c>
      <c r="D20" s="579">
        <f t="shared" si="2"/>
        <v>95</v>
      </c>
      <c r="E20" s="577">
        <f t="shared" si="3"/>
        <v>5900</v>
      </c>
      <c r="F20" s="590">
        <f t="shared" si="4"/>
        <v>8.7557603686635943</v>
      </c>
      <c r="G20" s="568">
        <f>F9-D9</f>
        <v>186</v>
      </c>
      <c r="H20" s="570">
        <f t="shared" si="5"/>
        <v>3.5502958579881656</v>
      </c>
      <c r="I20" s="574">
        <f t="shared" si="6"/>
        <v>93</v>
      </c>
      <c r="J20" s="569">
        <f t="shared" si="7"/>
        <v>5890</v>
      </c>
      <c r="K20" s="570">
        <f t="shared" si="8"/>
        <v>8.5714285714285712</v>
      </c>
      <c r="L20" s="572">
        <v>5425</v>
      </c>
      <c r="M20" s="573">
        <f t="shared" si="9"/>
        <v>6051.5874999999996</v>
      </c>
      <c r="N20" s="586">
        <v>11.55</v>
      </c>
      <c r="O20" s="587"/>
      <c r="P20" s="588"/>
    </row>
    <row r="21" spans="1:16" ht="15.75" customHeight="1" x14ac:dyDescent="0.25">
      <c r="A21" s="591">
        <v>85</v>
      </c>
      <c r="B21" s="594">
        <v>557</v>
      </c>
      <c r="C21" s="576">
        <f t="shared" si="1"/>
        <v>12.693710118505013</v>
      </c>
      <c r="D21" s="579">
        <f t="shared" si="2"/>
        <v>139.25</v>
      </c>
      <c r="E21" s="577">
        <f t="shared" si="3"/>
        <v>5641.25</v>
      </c>
      <c r="F21" s="590">
        <f t="shared" si="4"/>
        <v>14.079878665318505</v>
      </c>
      <c r="G21" s="568">
        <f>F10-D10</f>
        <v>239</v>
      </c>
      <c r="H21" s="570">
        <f t="shared" si="5"/>
        <v>5.0786230344241394</v>
      </c>
      <c r="I21" s="574">
        <f t="shared" si="6"/>
        <v>119.5</v>
      </c>
      <c r="J21" s="569">
        <f t="shared" si="7"/>
        <v>5542.5</v>
      </c>
      <c r="K21" s="571">
        <f t="shared" si="8"/>
        <v>12.082912032355916</v>
      </c>
      <c r="L21" s="572">
        <v>4945</v>
      </c>
      <c r="M21" s="573">
        <f t="shared" si="9"/>
        <v>5516.1475</v>
      </c>
      <c r="N21" s="586">
        <v>11.55</v>
      </c>
      <c r="O21" s="587"/>
      <c r="P21" s="588"/>
    </row>
    <row r="22" spans="1:16" ht="15.75" customHeight="1" thickBot="1" x14ac:dyDescent="0.3">
      <c r="A22" s="592" t="s">
        <v>262</v>
      </c>
      <c r="B22" s="595">
        <v>2676</v>
      </c>
      <c r="C22" s="585">
        <f t="shared" si="1"/>
        <v>10.178775199695702</v>
      </c>
      <c r="D22" s="580">
        <f>SUM(D17:D21)</f>
        <v>669</v>
      </c>
      <c r="E22" s="597">
        <f>SUM(E17:E21)</f>
        <v>32311</v>
      </c>
      <c r="F22" s="596">
        <f t="shared" si="4"/>
        <v>11.548021818683974</v>
      </c>
      <c r="G22" s="581">
        <f>SUM(G17:G21)</f>
        <v>1188</v>
      </c>
      <c r="H22" s="582">
        <f t="shared" si="5"/>
        <v>4.2767657858737129</v>
      </c>
      <c r="I22" s="583">
        <f t="shared" si="6"/>
        <v>594</v>
      </c>
      <c r="J22" s="597">
        <f t="shared" si="7"/>
        <v>31936</v>
      </c>
      <c r="K22" s="582">
        <f t="shared" si="8"/>
        <v>10.253400538562452</v>
      </c>
      <c r="L22" s="584">
        <f>SUM(L17:L21)</f>
        <v>28966</v>
      </c>
      <c r="M22" s="597">
        <f t="shared" si="9"/>
        <v>32311.573</v>
      </c>
      <c r="N22" s="586">
        <v>11.55</v>
      </c>
      <c r="O22" s="587"/>
      <c r="P22" s="588"/>
    </row>
    <row r="23" spans="1:16" x14ac:dyDescent="0.25">
      <c r="A23" s="57" t="s">
        <v>410</v>
      </c>
    </row>
    <row r="24" spans="1:16" x14ac:dyDescent="0.25">
      <c r="A24" s="57"/>
    </row>
    <row r="26" spans="1:16" ht="18" customHeight="1" x14ac:dyDescent="0.25">
      <c r="A26" s="1114"/>
      <c r="B26" s="1114"/>
      <c r="C26" s="1114"/>
      <c r="D26" s="1114"/>
      <c r="E26" s="1114"/>
      <c r="F26" s="1114"/>
      <c r="G26" s="1114"/>
      <c r="H26" s="1114"/>
      <c r="I26" s="1114"/>
      <c r="J26" s="1114"/>
    </row>
  </sheetData>
  <mergeCells count="27">
    <mergeCell ref="P4:P5"/>
    <mergeCell ref="Q4:Q5"/>
    <mergeCell ref="R4:R5"/>
    <mergeCell ref="B4:B5"/>
    <mergeCell ref="C4:C5"/>
    <mergeCell ref="D4:D5"/>
    <mergeCell ref="E4:E5"/>
    <mergeCell ref="F4:F5"/>
    <mergeCell ref="A26:J26"/>
    <mergeCell ref="B14:F14"/>
    <mergeCell ref="A14:A16"/>
    <mergeCell ref="B15:C15"/>
    <mergeCell ref="D15:D16"/>
    <mergeCell ref="A3:A5"/>
    <mergeCell ref="G14:K14"/>
    <mergeCell ref="G15:H15"/>
    <mergeCell ref="I15:I16"/>
    <mergeCell ref="J15:J16"/>
    <mergeCell ref="K15:K16"/>
    <mergeCell ref="E15:E16"/>
    <mergeCell ref="F15:F16"/>
    <mergeCell ref="H8:N9"/>
    <mergeCell ref="L14:N14"/>
    <mergeCell ref="N15:N16"/>
    <mergeCell ref="L15:L16"/>
    <mergeCell ref="M15:M16"/>
    <mergeCell ref="B3:F3"/>
  </mergeCells>
  <pageMargins left="0.70866141732283472" right="0.70866141732283472" top="0.74803149606299213" bottom="0.74803149606299213" header="0.31496062992125984" footer="0.31496062992125984"/>
  <pageSetup paperSize="8" orientation="landscape" verticalDpi="0"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workbookViewId="0">
      <selection activeCell="G26" sqref="G26"/>
    </sheetView>
  </sheetViews>
  <sheetFormatPr baseColWidth="10" defaultRowHeight="15" x14ac:dyDescent="0.25"/>
  <cols>
    <col min="1" max="1" width="5.7109375" customWidth="1"/>
    <col min="2" max="3" width="10.85546875" customWidth="1"/>
    <col min="4" max="4" width="17.28515625" customWidth="1"/>
    <col min="5" max="5" width="11.42578125" customWidth="1"/>
    <col min="6" max="6" width="18.140625" customWidth="1"/>
    <col min="7" max="7" width="15.140625" bestFit="1" customWidth="1"/>
    <col min="8" max="8" width="0" hidden="1" customWidth="1"/>
    <col min="9" max="9" width="25" customWidth="1"/>
    <col min="10" max="10" width="12.7109375" hidden="1" customWidth="1"/>
  </cols>
  <sheetData>
    <row r="1" spans="1:14" x14ac:dyDescent="0.25">
      <c r="A1" s="598" t="s">
        <v>359</v>
      </c>
      <c r="B1" s="598"/>
      <c r="C1" s="598"/>
      <c r="D1" s="598"/>
      <c r="E1" s="599"/>
      <c r="F1" s="599"/>
    </row>
    <row r="2" spans="1:14" ht="15.75" thickBot="1" x14ac:dyDescent="0.3"/>
    <row r="3" spans="1:14" ht="15.75" x14ac:dyDescent="0.25">
      <c r="A3" s="868" t="s">
        <v>130</v>
      </c>
      <c r="B3" s="603"/>
      <c r="C3" s="603"/>
      <c r="D3" s="1112" t="s">
        <v>404</v>
      </c>
      <c r="E3" s="1112"/>
      <c r="F3" s="1112"/>
      <c r="G3" s="1113"/>
    </row>
    <row r="4" spans="1:14" ht="10.5" customHeight="1" x14ac:dyDescent="0.25">
      <c r="A4" s="869"/>
      <c r="B4" s="601"/>
      <c r="C4" s="601"/>
      <c r="D4" s="871">
        <v>42369</v>
      </c>
      <c r="E4" s="871">
        <v>43100</v>
      </c>
      <c r="F4" s="871">
        <v>43465</v>
      </c>
      <c r="G4" s="1124">
        <v>43830</v>
      </c>
      <c r="K4" s="561"/>
      <c r="L4" s="1122"/>
      <c r="M4" s="1123"/>
      <c r="N4" s="1122"/>
    </row>
    <row r="5" spans="1:14" ht="12.75" customHeight="1" x14ac:dyDescent="0.25">
      <c r="A5" s="869"/>
      <c r="B5" s="601"/>
      <c r="C5" s="601"/>
      <c r="D5" s="871"/>
      <c r="E5" s="871"/>
      <c r="F5" s="871"/>
      <c r="G5" s="1124"/>
      <c r="K5" s="561"/>
      <c r="L5" s="1122"/>
      <c r="M5" s="1123"/>
      <c r="N5" s="1122"/>
    </row>
    <row r="6" spans="1:14" ht="22.5" customHeight="1" x14ac:dyDescent="0.25">
      <c r="A6" s="600">
        <v>44</v>
      </c>
      <c r="B6" s="607"/>
      <c r="C6" s="607"/>
      <c r="D6" s="602">
        <v>7820</v>
      </c>
      <c r="E6" s="602">
        <v>8270</v>
      </c>
      <c r="F6" s="602">
        <v>8357</v>
      </c>
      <c r="G6" s="602">
        <v>8606</v>
      </c>
      <c r="H6" s="40"/>
      <c r="K6" s="563"/>
      <c r="L6" s="562"/>
      <c r="M6" s="562"/>
      <c r="N6" s="564"/>
    </row>
    <row r="7" spans="1:14" ht="22.5" customHeight="1" x14ac:dyDescent="0.25">
      <c r="A7" s="600">
        <v>49</v>
      </c>
      <c r="B7" s="607"/>
      <c r="C7" s="607"/>
      <c r="D7" s="602">
        <v>6279</v>
      </c>
      <c r="E7" s="602">
        <v>6659</v>
      </c>
      <c r="F7" s="602">
        <v>6840</v>
      </c>
      <c r="G7" s="602">
        <v>6953</v>
      </c>
      <c r="K7" s="563"/>
      <c r="L7" s="562"/>
      <c r="M7" s="562"/>
      <c r="N7" s="564"/>
    </row>
    <row r="8" spans="1:14" ht="22.5" customHeight="1" x14ac:dyDescent="0.25">
      <c r="A8" s="600">
        <v>53</v>
      </c>
      <c r="B8" s="607"/>
      <c r="C8" s="607"/>
      <c r="D8" s="602">
        <v>2758</v>
      </c>
      <c r="E8" s="602">
        <v>2904</v>
      </c>
      <c r="F8" s="602">
        <v>3017</v>
      </c>
      <c r="G8" s="602">
        <v>3037</v>
      </c>
      <c r="H8" s="1106"/>
      <c r="I8" s="1106"/>
      <c r="J8" s="1106"/>
      <c r="K8" s="563"/>
      <c r="L8" s="562"/>
      <c r="M8" s="562"/>
      <c r="N8" s="564"/>
    </row>
    <row r="9" spans="1:14" ht="22.5" customHeight="1" x14ac:dyDescent="0.25">
      <c r="A9" s="600">
        <v>72</v>
      </c>
      <c r="B9" s="607"/>
      <c r="C9" s="607"/>
      <c r="D9" s="602">
        <v>5045</v>
      </c>
      <c r="E9" s="602">
        <v>5239</v>
      </c>
      <c r="F9" s="602">
        <v>5303</v>
      </c>
      <c r="G9" s="602">
        <v>5425</v>
      </c>
      <c r="H9" s="1106"/>
      <c r="I9" s="1106"/>
      <c r="J9" s="1106"/>
      <c r="K9" s="563"/>
      <c r="L9" s="562"/>
      <c r="M9" s="562"/>
      <c r="N9" s="565"/>
    </row>
    <row r="10" spans="1:14" ht="22.5" customHeight="1" x14ac:dyDescent="0.25">
      <c r="A10" s="600">
        <v>85</v>
      </c>
      <c r="B10" s="607"/>
      <c r="C10" s="607"/>
      <c r="D10" s="602">
        <v>4388</v>
      </c>
      <c r="E10" s="602">
        <v>4706</v>
      </c>
      <c r="F10" s="602">
        <v>4823</v>
      </c>
      <c r="G10" s="602">
        <v>4945</v>
      </c>
      <c r="K10" s="563"/>
      <c r="L10" s="562"/>
      <c r="M10" s="562"/>
      <c r="N10" s="564"/>
    </row>
    <row r="11" spans="1:14" ht="22.5" customHeight="1" thickBot="1" x14ac:dyDescent="0.3">
      <c r="A11" s="604" t="s">
        <v>262</v>
      </c>
      <c r="B11" s="244"/>
      <c r="C11" s="244"/>
      <c r="D11" s="108">
        <f t="shared" ref="D11:F11" si="0">SUM(D6:D10)</f>
        <v>26290</v>
      </c>
      <c r="E11" s="108">
        <f t="shared" si="0"/>
        <v>27778</v>
      </c>
      <c r="F11" s="108">
        <f t="shared" si="0"/>
        <v>28340</v>
      </c>
      <c r="G11" s="108">
        <f t="shared" ref="G11" si="1">SUM(G6:G10)</f>
        <v>28966</v>
      </c>
      <c r="K11" s="566"/>
      <c r="L11" s="562"/>
      <c r="M11" s="562"/>
      <c r="N11" s="564"/>
    </row>
    <row r="12" spans="1:14" x14ac:dyDescent="0.25">
      <c r="A12" s="197" t="s">
        <v>357</v>
      </c>
      <c r="B12" s="57"/>
      <c r="C12" s="57"/>
    </row>
    <row r="13" spans="1:14" ht="15.75" thickBot="1" x14ac:dyDescent="0.3">
      <c r="A13" s="57"/>
      <c r="B13" s="57"/>
      <c r="C13" s="57"/>
    </row>
    <row r="14" spans="1:14" ht="40.5" customHeight="1" x14ac:dyDescent="0.25">
      <c r="A14" s="1125" t="s">
        <v>130</v>
      </c>
      <c r="B14" s="1134" t="s">
        <v>420</v>
      </c>
      <c r="C14" s="1135"/>
      <c r="D14" s="1136" t="s">
        <v>422</v>
      </c>
      <c r="E14" s="1126" t="s">
        <v>423</v>
      </c>
      <c r="F14" s="1138" t="s">
        <v>424</v>
      </c>
      <c r="G14" s="1126" t="s">
        <v>358</v>
      </c>
      <c r="H14" s="1128" t="s">
        <v>409</v>
      </c>
      <c r="I14" s="1130" t="s">
        <v>421</v>
      </c>
      <c r="J14" s="1132" t="s">
        <v>413</v>
      </c>
    </row>
    <row r="15" spans="1:14" ht="77.25" customHeight="1" x14ac:dyDescent="0.25">
      <c r="A15" s="924"/>
      <c r="B15" s="624">
        <v>42369</v>
      </c>
      <c r="C15" s="625">
        <v>43829</v>
      </c>
      <c r="D15" s="1137"/>
      <c r="E15" s="1127"/>
      <c r="F15" s="1139"/>
      <c r="G15" s="1127"/>
      <c r="H15" s="1129"/>
      <c r="I15" s="1131"/>
      <c r="J15" s="1133"/>
    </row>
    <row r="16" spans="1:14" x14ac:dyDescent="0.25">
      <c r="A16" s="622">
        <v>44</v>
      </c>
      <c r="B16" s="626">
        <v>7820</v>
      </c>
      <c r="C16" s="627">
        <v>8606</v>
      </c>
      <c r="D16" s="608">
        <v>786</v>
      </c>
      <c r="E16" s="610">
        <f>D16/4</f>
        <v>196.5</v>
      </c>
      <c r="F16" s="610">
        <f>C16+(E16*5)</f>
        <v>9588.5</v>
      </c>
      <c r="G16" s="617">
        <f t="shared" ref="G16:G21" si="2">((F16-G6)/G6*100)</f>
        <v>11.416453636997444</v>
      </c>
      <c r="H16" s="614">
        <v>8606</v>
      </c>
      <c r="I16" s="620">
        <f>(H16*11.55%)+H16</f>
        <v>9599.9930000000004</v>
      </c>
      <c r="J16" s="618">
        <v>11.55</v>
      </c>
      <c r="K16" s="587"/>
      <c r="L16" s="588"/>
    </row>
    <row r="17" spans="1:12" x14ac:dyDescent="0.25">
      <c r="A17" s="622">
        <v>49</v>
      </c>
      <c r="B17" s="626">
        <v>6279</v>
      </c>
      <c r="C17" s="627">
        <v>6953</v>
      </c>
      <c r="D17" s="608">
        <v>674</v>
      </c>
      <c r="E17" s="610">
        <f>D17/4</f>
        <v>168.5</v>
      </c>
      <c r="F17" s="610">
        <f t="shared" ref="F17:F21" si="3">C17+(E17*5)</f>
        <v>7795.5</v>
      </c>
      <c r="G17" s="617">
        <f t="shared" si="2"/>
        <v>12.117071767582338</v>
      </c>
      <c r="H17" s="614">
        <v>6953</v>
      </c>
      <c r="I17" s="620">
        <f t="shared" ref="I17:I21" si="4">(H17*11.55%)+H17</f>
        <v>7756.0715</v>
      </c>
      <c r="J17" s="618">
        <v>11.55</v>
      </c>
      <c r="K17" s="587"/>
      <c r="L17" s="588"/>
    </row>
    <row r="18" spans="1:12" ht="15" customHeight="1" x14ac:dyDescent="0.25">
      <c r="A18" s="622">
        <v>53</v>
      </c>
      <c r="B18" s="626">
        <v>2758</v>
      </c>
      <c r="C18" s="627">
        <v>3037</v>
      </c>
      <c r="D18" s="608">
        <v>279</v>
      </c>
      <c r="E18" s="611">
        <f>D18/4</f>
        <v>69.75</v>
      </c>
      <c r="F18" s="610">
        <f t="shared" si="3"/>
        <v>3385.75</v>
      </c>
      <c r="G18" s="617">
        <f t="shared" si="2"/>
        <v>11.483371748435957</v>
      </c>
      <c r="H18" s="615">
        <v>3037</v>
      </c>
      <c r="I18" s="620">
        <f t="shared" si="4"/>
        <v>3387.7735000000002</v>
      </c>
      <c r="J18" s="618">
        <v>11.55</v>
      </c>
      <c r="K18" s="587"/>
      <c r="L18" s="588"/>
    </row>
    <row r="19" spans="1:12" x14ac:dyDescent="0.25">
      <c r="A19" s="622">
        <v>72</v>
      </c>
      <c r="B19" s="626">
        <v>5045</v>
      </c>
      <c r="C19" s="627">
        <v>5425</v>
      </c>
      <c r="D19" s="608">
        <v>380</v>
      </c>
      <c r="E19" s="611">
        <f>D19/4</f>
        <v>95</v>
      </c>
      <c r="F19" s="610">
        <f t="shared" si="3"/>
        <v>5900</v>
      </c>
      <c r="G19" s="617">
        <f t="shared" si="2"/>
        <v>8.7557603686635943</v>
      </c>
      <c r="H19" s="615">
        <v>5425</v>
      </c>
      <c r="I19" s="620">
        <f t="shared" si="4"/>
        <v>6051.5874999999996</v>
      </c>
      <c r="J19" s="618">
        <v>11.55</v>
      </c>
      <c r="K19" s="587"/>
      <c r="L19" s="588"/>
    </row>
    <row r="20" spans="1:12" ht="15.75" customHeight="1" x14ac:dyDescent="0.25">
      <c r="A20" s="622">
        <v>85</v>
      </c>
      <c r="B20" s="626">
        <v>4388</v>
      </c>
      <c r="C20" s="627">
        <v>4945</v>
      </c>
      <c r="D20" s="608">
        <v>557</v>
      </c>
      <c r="E20" s="611">
        <f>D20/4</f>
        <v>139.25</v>
      </c>
      <c r="F20" s="610">
        <f t="shared" si="3"/>
        <v>5641.25</v>
      </c>
      <c r="G20" s="617">
        <f t="shared" si="2"/>
        <v>14.079878665318505</v>
      </c>
      <c r="H20" s="615">
        <v>4945</v>
      </c>
      <c r="I20" s="620">
        <f t="shared" si="4"/>
        <v>5516.1475</v>
      </c>
      <c r="J20" s="618">
        <v>11.55</v>
      </c>
      <c r="K20" s="587"/>
      <c r="L20" s="588"/>
    </row>
    <row r="21" spans="1:12" ht="15.75" customHeight="1" thickBot="1" x14ac:dyDescent="0.3">
      <c r="A21" s="623" t="s">
        <v>262</v>
      </c>
      <c r="B21" s="628">
        <v>26290</v>
      </c>
      <c r="C21" s="629">
        <v>28966</v>
      </c>
      <c r="D21" s="609">
        <v>2676</v>
      </c>
      <c r="E21" s="612">
        <f>SUM(E16:E20)</f>
        <v>669</v>
      </c>
      <c r="F21" s="613">
        <f t="shared" si="3"/>
        <v>32311</v>
      </c>
      <c r="G21" s="621">
        <f t="shared" si="2"/>
        <v>11.548021818683974</v>
      </c>
      <c r="H21" s="616">
        <f>SUM(H16:H20)</f>
        <v>28966</v>
      </c>
      <c r="I21" s="630">
        <f t="shared" si="4"/>
        <v>32311.573</v>
      </c>
      <c r="J21" s="619">
        <v>11.55</v>
      </c>
      <c r="K21" s="587"/>
      <c r="L21" s="588"/>
    </row>
    <row r="22" spans="1:12" x14ac:dyDescent="0.25">
      <c r="A22" s="57"/>
      <c r="B22" s="57"/>
      <c r="C22" s="57"/>
    </row>
    <row r="23" spans="1:12" x14ac:dyDescent="0.25">
      <c r="A23" s="57"/>
      <c r="B23" s="57"/>
      <c r="C23" s="57"/>
    </row>
    <row r="25" spans="1:12" ht="18" customHeight="1" x14ac:dyDescent="0.25">
      <c r="A25" s="1114"/>
      <c r="B25" s="1114"/>
      <c r="C25" s="1114"/>
      <c r="D25" s="1114"/>
      <c r="E25" s="1114"/>
      <c r="F25" s="1114"/>
      <c r="G25" s="1114"/>
    </row>
  </sheetData>
  <mergeCells count="20">
    <mergeCell ref="A25:G25"/>
    <mergeCell ref="B14:C14"/>
    <mergeCell ref="D14:D15"/>
    <mergeCell ref="F14:F15"/>
    <mergeCell ref="G14:G15"/>
    <mergeCell ref="L4:L5"/>
    <mergeCell ref="M4:M5"/>
    <mergeCell ref="N4:N5"/>
    <mergeCell ref="H8:J9"/>
    <mergeCell ref="A14:A15"/>
    <mergeCell ref="E14:E15"/>
    <mergeCell ref="A3:A5"/>
    <mergeCell ref="D3:G3"/>
    <mergeCell ref="D4:D5"/>
    <mergeCell ref="E4:E5"/>
    <mergeCell ref="F4:F5"/>
    <mergeCell ref="G4:G5"/>
    <mergeCell ref="H14:H15"/>
    <mergeCell ref="I14:I15"/>
    <mergeCell ref="J14:J15"/>
  </mergeCells>
  <pageMargins left="0.70866141732283472" right="0.70866141732283472" top="0.74803149606299213" bottom="0.74803149606299213" header="0.31496062992125984" footer="0.31496062992125984"/>
  <pageSetup paperSize="8" orientation="landscape" verticalDpi="0"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L25" sqref="L25"/>
    </sheetView>
  </sheetViews>
  <sheetFormatPr baseColWidth="10" defaultRowHeight="15" x14ac:dyDescent="0.25"/>
  <cols>
    <col min="10" max="10" width="6.7109375" customWidth="1"/>
    <col min="11" max="11" width="17.140625" customWidth="1"/>
    <col min="12" max="13" width="14" customWidth="1"/>
  </cols>
  <sheetData>
    <row r="1" spans="1:13" x14ac:dyDescent="0.25">
      <c r="A1" t="s">
        <v>26</v>
      </c>
      <c r="J1" t="s">
        <v>215</v>
      </c>
    </row>
    <row r="7" spans="1:13" ht="15.75" thickBot="1" x14ac:dyDescent="0.3"/>
    <row r="8" spans="1:13" ht="33.75" customHeight="1" x14ac:dyDescent="0.25">
      <c r="J8" s="748" t="s">
        <v>1</v>
      </c>
      <c r="K8" s="749"/>
      <c r="L8" s="746" t="s">
        <v>209</v>
      </c>
      <c r="M8" s="747"/>
    </row>
    <row r="9" spans="1:13" ht="18" customHeight="1" x14ac:dyDescent="0.25">
      <c r="J9" s="750"/>
      <c r="K9" s="751"/>
      <c r="L9" s="9" t="s">
        <v>27</v>
      </c>
      <c r="M9" s="9" t="s">
        <v>28</v>
      </c>
    </row>
    <row r="10" spans="1:13" x14ac:dyDescent="0.25">
      <c r="J10" s="6">
        <v>44</v>
      </c>
      <c r="K10" s="1" t="s">
        <v>6</v>
      </c>
      <c r="L10" s="26">
        <v>29535</v>
      </c>
      <c r="M10" s="7">
        <f>(L10/$L15)*100</f>
        <v>43.81007475970096</v>
      </c>
    </row>
    <row r="11" spans="1:13" x14ac:dyDescent="0.25">
      <c r="J11" s="6">
        <v>49</v>
      </c>
      <c r="K11" s="1" t="s">
        <v>7</v>
      </c>
      <c r="L11" s="26">
        <v>15591</v>
      </c>
      <c r="M11" s="7">
        <f>(L11/L15)*100</f>
        <v>23.126557493770026</v>
      </c>
    </row>
    <row r="12" spans="1:13" x14ac:dyDescent="0.25">
      <c r="J12" s="6">
        <v>53</v>
      </c>
      <c r="K12" s="1" t="s">
        <v>8</v>
      </c>
      <c r="L12" s="26">
        <v>3724</v>
      </c>
      <c r="M12" s="7">
        <f>(L12/L15)*100</f>
        <v>5.5239112376883819</v>
      </c>
    </row>
    <row r="13" spans="1:13" x14ac:dyDescent="0.25">
      <c r="J13" s="6">
        <v>72</v>
      </c>
      <c r="K13" s="1" t="s">
        <v>9</v>
      </c>
      <c r="L13" s="26">
        <v>10991</v>
      </c>
      <c r="M13" s="7">
        <f>(L13/L15)*100</f>
        <v>16.303251453660852</v>
      </c>
    </row>
    <row r="14" spans="1:13" x14ac:dyDescent="0.25">
      <c r="J14" s="6">
        <v>85</v>
      </c>
      <c r="K14" s="1" t="s">
        <v>10</v>
      </c>
      <c r="L14" s="26">
        <v>7575</v>
      </c>
      <c r="M14" s="7">
        <f>(L14/L15)*100</f>
        <v>11.236205055179779</v>
      </c>
    </row>
    <row r="15" spans="1:13" x14ac:dyDescent="0.25">
      <c r="J15" s="728" t="s">
        <v>4</v>
      </c>
      <c r="K15" s="729"/>
      <c r="L15" s="26">
        <f>SUM(L10:L14)</f>
        <v>67416</v>
      </c>
      <c r="M15" s="7">
        <f>SUM(M10:M14)</f>
        <v>100</v>
      </c>
    </row>
    <row r="16" spans="1:13" ht="15.75" thickBot="1" x14ac:dyDescent="0.3">
      <c r="J16" s="730" t="s">
        <v>5</v>
      </c>
      <c r="K16" s="731"/>
      <c r="L16" s="27">
        <v>1679900</v>
      </c>
      <c r="M16" s="28"/>
    </row>
    <row r="23" spans="1:1" x14ac:dyDescent="0.25">
      <c r="A23" t="s">
        <v>25</v>
      </c>
    </row>
  </sheetData>
  <mergeCells count="4">
    <mergeCell ref="J15:K15"/>
    <mergeCell ref="J16:K16"/>
    <mergeCell ref="L8:M8"/>
    <mergeCell ref="J8:K9"/>
  </mergeCells>
  <pageMargins left="0.7" right="0.7" top="0.75" bottom="0.75" header="0.3" footer="0.3"/>
  <pageSetup paperSize="9"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0"/>
  <sheetViews>
    <sheetView workbookViewId="0">
      <selection activeCell="J28" sqref="J28"/>
    </sheetView>
  </sheetViews>
  <sheetFormatPr baseColWidth="10" defaultRowHeight="15" x14ac:dyDescent="0.25"/>
  <cols>
    <col min="9" max="9" width="16" customWidth="1"/>
    <col min="11" max="11" width="16" customWidth="1"/>
  </cols>
  <sheetData>
    <row r="1" spans="1:11" x14ac:dyDescent="0.25">
      <c r="A1" t="s">
        <v>29</v>
      </c>
    </row>
    <row r="2" spans="1:11" x14ac:dyDescent="0.25">
      <c r="H2" t="s">
        <v>214</v>
      </c>
    </row>
    <row r="3" spans="1:11" x14ac:dyDescent="0.25">
      <c r="H3" t="s">
        <v>30</v>
      </c>
    </row>
    <row r="9" spans="1:11" ht="15.75" thickBot="1" x14ac:dyDescent="0.3"/>
    <row r="10" spans="1:11" ht="29.25" customHeight="1" x14ac:dyDescent="0.25">
      <c r="H10" s="748" t="s">
        <v>1</v>
      </c>
      <c r="I10" s="749"/>
      <c r="J10" s="746" t="s">
        <v>210</v>
      </c>
      <c r="K10" s="747"/>
    </row>
    <row r="11" spans="1:11" x14ac:dyDescent="0.25">
      <c r="H11" s="750"/>
      <c r="I11" s="751"/>
      <c r="J11" s="9" t="s">
        <v>27</v>
      </c>
      <c r="K11" s="9" t="s">
        <v>28</v>
      </c>
    </row>
    <row r="12" spans="1:11" x14ac:dyDescent="0.25">
      <c r="H12" s="6">
        <v>44</v>
      </c>
      <c r="I12" s="1" t="s">
        <v>6</v>
      </c>
      <c r="J12" s="26">
        <v>21144</v>
      </c>
      <c r="K12" s="7">
        <f>(J12/J17)*100</f>
        <v>38.436647882203232</v>
      </c>
    </row>
    <row r="13" spans="1:11" x14ac:dyDescent="0.25">
      <c r="H13" s="6">
        <v>49</v>
      </c>
      <c r="I13" s="1" t="s">
        <v>7</v>
      </c>
      <c r="J13" s="26">
        <v>11431</v>
      </c>
      <c r="K13" s="7">
        <f>(J13/J17)*100</f>
        <v>20.779858207598618</v>
      </c>
    </row>
    <row r="14" spans="1:11" x14ac:dyDescent="0.25">
      <c r="H14" s="6">
        <v>53</v>
      </c>
      <c r="I14" s="1" t="s">
        <v>8</v>
      </c>
      <c r="J14" s="26">
        <v>4068</v>
      </c>
      <c r="K14" s="7">
        <f>(J14/J17)*100</f>
        <v>7.3950190874386479</v>
      </c>
    </row>
    <row r="15" spans="1:11" x14ac:dyDescent="0.25">
      <c r="H15" s="6">
        <v>72</v>
      </c>
      <c r="I15" s="1" t="s">
        <v>9</v>
      </c>
      <c r="J15" s="26">
        <v>8384</v>
      </c>
      <c r="K15" s="7">
        <f>(J15/J17)*100</f>
        <v>15.240865297218686</v>
      </c>
    </row>
    <row r="16" spans="1:11" x14ac:dyDescent="0.25">
      <c r="H16" s="6">
        <v>85</v>
      </c>
      <c r="I16" s="1" t="s">
        <v>10</v>
      </c>
      <c r="J16" s="26">
        <v>9983</v>
      </c>
      <c r="K16" s="7">
        <f>(J16/J17)*100</f>
        <v>18.147609525540812</v>
      </c>
    </row>
    <row r="17" spans="8:11" x14ac:dyDescent="0.25">
      <c r="H17" s="728" t="s">
        <v>4</v>
      </c>
      <c r="I17" s="729"/>
      <c r="J17" s="26">
        <f>SUM(J12:J16)</f>
        <v>55010</v>
      </c>
      <c r="K17" s="7">
        <f>SUM(K12:K16)</f>
        <v>100.00000000000001</v>
      </c>
    </row>
    <row r="18" spans="8:11" ht="15.75" thickBot="1" x14ac:dyDescent="0.3">
      <c r="H18" s="730" t="s">
        <v>5</v>
      </c>
      <c r="I18" s="731"/>
      <c r="J18" s="27">
        <v>1089852</v>
      </c>
      <c r="K18" s="28"/>
    </row>
    <row r="20" spans="8:11" x14ac:dyDescent="0.25">
      <c r="H20" t="s">
        <v>31</v>
      </c>
    </row>
  </sheetData>
  <mergeCells count="4">
    <mergeCell ref="H10:I11"/>
    <mergeCell ref="J10:K10"/>
    <mergeCell ref="H17:I17"/>
    <mergeCell ref="H18:I18"/>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6"/>
  <sheetViews>
    <sheetView topLeftCell="A26" workbookViewId="0">
      <selection activeCell="J50" sqref="J50"/>
    </sheetView>
  </sheetViews>
  <sheetFormatPr baseColWidth="10" defaultRowHeight="15" x14ac:dyDescent="0.25"/>
  <cols>
    <col min="1" max="1" width="15.140625" customWidth="1"/>
    <col min="2" max="2" width="14.140625" customWidth="1"/>
    <col min="3" max="3" width="17.140625" customWidth="1"/>
    <col min="4" max="4" width="17.28515625" customWidth="1"/>
    <col min="5" max="5" width="15.140625" customWidth="1"/>
    <col min="6" max="6" width="16.85546875" customWidth="1"/>
    <col min="7" max="7" width="19.7109375" customWidth="1"/>
    <col min="8" max="8" width="17.7109375" bestFit="1" customWidth="1"/>
    <col min="9" max="9" width="16" customWidth="1"/>
  </cols>
  <sheetData>
    <row r="1" spans="1:9" x14ac:dyDescent="0.25">
      <c r="A1" t="s">
        <v>43</v>
      </c>
    </row>
    <row r="2" spans="1:9" ht="15.75" thickBot="1" x14ac:dyDescent="0.3"/>
    <row r="3" spans="1:9" ht="45.75" customHeight="1" x14ac:dyDescent="0.25">
      <c r="A3" s="754"/>
      <c r="B3" s="756" t="s">
        <v>38</v>
      </c>
      <c r="C3" s="756" t="s">
        <v>39</v>
      </c>
      <c r="D3" s="756" t="s">
        <v>40</v>
      </c>
      <c r="E3" s="756" t="s">
        <v>42</v>
      </c>
      <c r="F3" s="756" t="s">
        <v>33</v>
      </c>
      <c r="G3" s="746" t="s">
        <v>41</v>
      </c>
      <c r="H3" s="727"/>
      <c r="I3" s="752" t="s">
        <v>37</v>
      </c>
    </row>
    <row r="4" spans="1:9" ht="44.25" customHeight="1" x14ac:dyDescent="0.25">
      <c r="A4" s="755"/>
      <c r="B4" s="757"/>
      <c r="C4" s="757"/>
      <c r="D4" s="757"/>
      <c r="E4" s="757"/>
      <c r="F4" s="757"/>
      <c r="G4" s="30" t="s">
        <v>34</v>
      </c>
      <c r="H4" s="10" t="s">
        <v>35</v>
      </c>
      <c r="I4" s="753"/>
    </row>
    <row r="5" spans="1:9" ht="19.5" customHeight="1" x14ac:dyDescent="0.25">
      <c r="A5" s="29" t="s">
        <v>6</v>
      </c>
      <c r="B5" s="37">
        <v>115694</v>
      </c>
      <c r="C5" s="10">
        <v>8.1999999999999993</v>
      </c>
      <c r="D5" s="10">
        <v>10.199999999999999</v>
      </c>
      <c r="E5" s="10">
        <v>21.4</v>
      </c>
      <c r="F5" s="29"/>
      <c r="G5" s="29"/>
      <c r="H5" s="29"/>
      <c r="I5" s="38"/>
    </row>
    <row r="6" spans="1:9" ht="19.5" customHeight="1" x14ac:dyDescent="0.25">
      <c r="A6" s="29" t="s">
        <v>7</v>
      </c>
      <c r="B6" s="37">
        <v>78034</v>
      </c>
      <c r="C6" s="10">
        <v>9.5</v>
      </c>
      <c r="D6" s="10">
        <v>11.7</v>
      </c>
      <c r="E6" s="10">
        <v>19.600000000000001</v>
      </c>
      <c r="F6" s="29"/>
      <c r="G6" s="29"/>
      <c r="H6" s="29"/>
      <c r="I6" s="38"/>
    </row>
    <row r="7" spans="1:9" ht="19.5" customHeight="1" x14ac:dyDescent="0.25">
      <c r="A7" s="29" t="s">
        <v>8</v>
      </c>
      <c r="B7" s="37">
        <v>33395</v>
      </c>
      <c r="C7" s="10">
        <v>10.9</v>
      </c>
      <c r="D7" s="10">
        <v>11.4</v>
      </c>
      <c r="E7" s="10">
        <v>23.6</v>
      </c>
      <c r="F7" s="29"/>
      <c r="G7" s="29"/>
      <c r="H7" s="29"/>
      <c r="I7" s="38"/>
    </row>
    <row r="8" spans="1:9" ht="19.5" customHeight="1" x14ac:dyDescent="0.25">
      <c r="A8" s="29" t="s">
        <v>9</v>
      </c>
      <c r="B8" s="37">
        <v>58923</v>
      </c>
      <c r="C8" s="10">
        <v>10.4</v>
      </c>
      <c r="D8" s="10">
        <v>13.2</v>
      </c>
      <c r="E8" s="10">
        <v>21.4</v>
      </c>
      <c r="F8" s="29"/>
      <c r="G8" s="29"/>
      <c r="H8" s="29"/>
      <c r="I8" s="38"/>
    </row>
    <row r="9" spans="1:9" ht="19.5" customHeight="1" x14ac:dyDescent="0.25">
      <c r="A9" s="29" t="s">
        <v>10</v>
      </c>
      <c r="B9" s="37">
        <v>73702</v>
      </c>
      <c r="C9" s="10">
        <v>10.8</v>
      </c>
      <c r="D9" s="10">
        <v>10.1</v>
      </c>
      <c r="E9" s="10">
        <v>21.1</v>
      </c>
      <c r="F9" s="29"/>
      <c r="G9" s="29"/>
      <c r="H9" s="29"/>
      <c r="I9" s="38"/>
    </row>
    <row r="10" spans="1:9" ht="19.5" customHeight="1" x14ac:dyDescent="0.25">
      <c r="A10" s="39" t="s">
        <v>36</v>
      </c>
      <c r="B10" s="37">
        <f>SUM(B5:B9)</f>
        <v>359748</v>
      </c>
      <c r="C10" s="10">
        <v>9.5</v>
      </c>
      <c r="D10" s="10">
        <v>11.1</v>
      </c>
      <c r="E10" s="10">
        <v>21.1</v>
      </c>
      <c r="F10" s="29"/>
      <c r="G10" s="29"/>
      <c r="H10" s="29"/>
      <c r="I10" s="38"/>
    </row>
    <row r="11" spans="1:9" ht="34.5" customHeight="1" thickBot="1" x14ac:dyDescent="0.3">
      <c r="A11" s="32" t="s">
        <v>5</v>
      </c>
      <c r="B11" s="33">
        <v>6034927</v>
      </c>
      <c r="C11" s="34">
        <v>9.3000000000000007</v>
      </c>
      <c r="D11" s="34">
        <v>14.7</v>
      </c>
      <c r="E11" s="34">
        <v>23.6</v>
      </c>
      <c r="F11" s="35"/>
      <c r="G11" s="35"/>
      <c r="H11" s="35"/>
      <c r="I11" s="36"/>
    </row>
    <row r="12" spans="1:9" x14ac:dyDescent="0.25">
      <c r="D12" s="5"/>
      <c r="E12" s="5"/>
    </row>
    <row r="14" spans="1:9" x14ac:dyDescent="0.25">
      <c r="A14" t="s">
        <v>32</v>
      </c>
    </row>
    <row r="15" spans="1:9" x14ac:dyDescent="0.25">
      <c r="A15" s="40"/>
      <c r="B15" s="40"/>
      <c r="C15" s="40"/>
      <c r="D15" s="40"/>
    </row>
    <row r="16" spans="1:9" x14ac:dyDescent="0.25">
      <c r="A16" s="40" t="s">
        <v>44</v>
      </c>
      <c r="B16" s="40"/>
      <c r="C16" s="40"/>
      <c r="D16" s="40"/>
    </row>
  </sheetData>
  <mergeCells count="8">
    <mergeCell ref="I3:I4"/>
    <mergeCell ref="A3:A4"/>
    <mergeCell ref="E3:E4"/>
    <mergeCell ref="G3:H3"/>
    <mergeCell ref="B3:B4"/>
    <mergeCell ref="C3:C4"/>
    <mergeCell ref="D3:D4"/>
    <mergeCell ref="F3:F4"/>
  </mergeCells>
  <pageMargins left="0.7" right="0.7" top="0.75" bottom="0.75" header="0.3" footer="0.3"/>
  <drawing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5"/>
  <sheetViews>
    <sheetView topLeftCell="A10" workbookViewId="0">
      <selection activeCell="B48" sqref="B48"/>
    </sheetView>
  </sheetViews>
  <sheetFormatPr baseColWidth="10" defaultRowHeight="15" x14ac:dyDescent="0.25"/>
  <cols>
    <col min="1" max="1" width="26.85546875" customWidth="1"/>
    <col min="2" max="7" width="13.140625" customWidth="1"/>
    <col min="8" max="8" width="27.140625" customWidth="1"/>
    <col min="9" max="9" width="15.42578125" customWidth="1"/>
  </cols>
  <sheetData>
    <row r="1" spans="1:7" x14ac:dyDescent="0.25">
      <c r="A1" t="s">
        <v>287</v>
      </c>
    </row>
    <row r="2" spans="1:7" ht="15.75" thickBot="1" x14ac:dyDescent="0.3"/>
    <row r="3" spans="1:7" ht="21.75" customHeight="1" x14ac:dyDescent="0.25">
      <c r="A3" s="764" t="s">
        <v>51</v>
      </c>
      <c r="B3" s="758" t="s">
        <v>52</v>
      </c>
      <c r="C3" s="759"/>
      <c r="D3" s="759"/>
      <c r="E3" s="759"/>
      <c r="F3" s="759"/>
      <c r="G3" s="760"/>
    </row>
    <row r="4" spans="1:7" ht="20.25" customHeight="1" x14ac:dyDescent="0.25">
      <c r="A4" s="765"/>
      <c r="B4" s="761" t="s">
        <v>53</v>
      </c>
      <c r="C4" s="762"/>
      <c r="D4" s="761" t="s">
        <v>56</v>
      </c>
      <c r="E4" s="762"/>
      <c r="F4" s="761" t="s">
        <v>20</v>
      </c>
      <c r="G4" s="763"/>
    </row>
    <row r="5" spans="1:7" ht="18.75" customHeight="1" x14ac:dyDescent="0.25">
      <c r="A5" s="766"/>
      <c r="B5" s="45" t="s">
        <v>54</v>
      </c>
      <c r="C5" s="45" t="s">
        <v>55</v>
      </c>
      <c r="D5" s="45" t="s">
        <v>54</v>
      </c>
      <c r="E5" s="45" t="s">
        <v>55</v>
      </c>
      <c r="F5" s="45" t="s">
        <v>54</v>
      </c>
      <c r="G5" s="53" t="s">
        <v>55</v>
      </c>
    </row>
    <row r="6" spans="1:7" ht="30" customHeight="1" x14ac:dyDescent="0.25">
      <c r="A6" s="46" t="s">
        <v>45</v>
      </c>
      <c r="B6" s="1"/>
      <c r="C6" s="47"/>
      <c r="D6" s="29"/>
      <c r="E6" s="29"/>
      <c r="F6" s="199">
        <v>9306</v>
      </c>
      <c r="G6" s="280">
        <f>F6/$F14</f>
        <v>0.33326171035668245</v>
      </c>
    </row>
    <row r="7" spans="1:7" ht="30" customHeight="1" x14ac:dyDescent="0.25">
      <c r="A7" s="46" t="s">
        <v>46</v>
      </c>
      <c r="B7" s="1"/>
      <c r="C7" s="29"/>
      <c r="D7" s="49"/>
      <c r="E7" s="29"/>
      <c r="F7" s="261">
        <v>475</v>
      </c>
      <c r="G7" s="280">
        <f>F7/F14</f>
        <v>1.7010456954591031E-2</v>
      </c>
    </row>
    <row r="8" spans="1:7" ht="30" customHeight="1" x14ac:dyDescent="0.25">
      <c r="A8" s="46" t="s">
        <v>47</v>
      </c>
      <c r="B8" s="1"/>
      <c r="C8" s="50"/>
      <c r="D8" s="29"/>
      <c r="E8" s="29"/>
      <c r="F8" s="199">
        <v>15524</v>
      </c>
      <c r="G8" s="280">
        <f>F8/F14</f>
        <v>0.55593754476436041</v>
      </c>
    </row>
    <row r="9" spans="1:7" ht="29.25" customHeight="1" x14ac:dyDescent="0.25">
      <c r="A9" s="51" t="s">
        <v>48</v>
      </c>
      <c r="B9" s="1"/>
      <c r="C9" s="29"/>
      <c r="D9" s="29"/>
      <c r="E9" s="29"/>
      <c r="F9" s="199">
        <v>112</v>
      </c>
      <c r="G9" s="280">
        <f>F9/F14</f>
        <v>4.0108866924509386E-3</v>
      </c>
    </row>
    <row r="10" spans="1:7" ht="30" x14ac:dyDescent="0.25">
      <c r="A10" s="51" t="s">
        <v>288</v>
      </c>
      <c r="B10" s="1"/>
      <c r="C10" s="29"/>
      <c r="D10" s="29"/>
      <c r="E10" s="29"/>
      <c r="F10" s="199">
        <v>2015</v>
      </c>
      <c r="G10" s="280">
        <f>F10/F14</f>
        <v>7.2160148975791427E-2</v>
      </c>
    </row>
    <row r="11" spans="1:7" ht="30" x14ac:dyDescent="0.25">
      <c r="A11" s="51" t="s">
        <v>289</v>
      </c>
      <c r="B11" s="1"/>
      <c r="C11" s="29"/>
      <c r="D11" s="29"/>
      <c r="E11" s="29"/>
      <c r="F11" s="199">
        <v>31</v>
      </c>
      <c r="G11" s="280">
        <f>F11/F14</f>
        <v>1.1101561380890989E-3</v>
      </c>
    </row>
    <row r="12" spans="1:7" ht="30.75" customHeight="1" x14ac:dyDescent="0.25">
      <c r="A12" s="46" t="s">
        <v>49</v>
      </c>
      <c r="B12" s="1"/>
      <c r="C12" s="29"/>
      <c r="D12" s="29"/>
      <c r="E12" s="29"/>
      <c r="F12" s="199">
        <v>370</v>
      </c>
      <c r="G12" s="280">
        <f>F12/F14</f>
        <v>1.3250250680418279E-2</v>
      </c>
    </row>
    <row r="13" spans="1:7" ht="30.75" customHeight="1" x14ac:dyDescent="0.25">
      <c r="A13" s="46" t="s">
        <v>50</v>
      </c>
      <c r="B13" s="1"/>
      <c r="C13" s="29"/>
      <c r="D13" s="29"/>
      <c r="E13" s="29"/>
      <c r="F13" s="199">
        <v>91</v>
      </c>
      <c r="G13" s="280">
        <f>F13/F14</f>
        <v>3.2588454376163874E-3</v>
      </c>
    </row>
    <row r="14" spans="1:7" ht="30.75" customHeight="1" thickBot="1" x14ac:dyDescent="0.3">
      <c r="A14" s="18" t="s">
        <v>20</v>
      </c>
      <c r="B14" s="3"/>
      <c r="C14" s="35"/>
      <c r="D14" s="35"/>
      <c r="E14" s="35"/>
      <c r="F14" s="279">
        <f>SUM(F6:F13)</f>
        <v>27924</v>
      </c>
      <c r="G14" s="281">
        <f>SUM(G6:G13)</f>
        <v>0.99999999999999989</v>
      </c>
    </row>
    <row r="16" spans="1:7" x14ac:dyDescent="0.25">
      <c r="A16" s="54" t="s">
        <v>59</v>
      </c>
    </row>
    <row r="17" spans="1:10" ht="15.75" thickBot="1" x14ac:dyDescent="0.3"/>
    <row r="18" spans="1:10" ht="52.5" customHeight="1" x14ac:dyDescent="0.25">
      <c r="A18" s="149" t="s">
        <v>1</v>
      </c>
      <c r="B18" s="146" t="s">
        <v>45</v>
      </c>
      <c r="C18" s="147" t="s">
        <v>46</v>
      </c>
      <c r="D18" s="147" t="s">
        <v>47</v>
      </c>
      <c r="E18" s="147" t="s">
        <v>288</v>
      </c>
      <c r="F18" s="147" t="s">
        <v>289</v>
      </c>
      <c r="G18" s="147" t="s">
        <v>174</v>
      </c>
      <c r="H18" s="147" t="s">
        <v>50</v>
      </c>
      <c r="I18" s="283" t="s">
        <v>290</v>
      </c>
      <c r="J18" s="148" t="s">
        <v>160</v>
      </c>
    </row>
    <row r="19" spans="1:10" ht="24.75" customHeight="1" x14ac:dyDescent="0.25">
      <c r="A19" s="150" t="s">
        <v>6</v>
      </c>
      <c r="B19" s="284">
        <v>2503</v>
      </c>
      <c r="C19" s="284">
        <v>146</v>
      </c>
      <c r="D19" s="284">
        <v>5055</v>
      </c>
      <c r="E19" s="284">
        <v>265</v>
      </c>
      <c r="F19" s="284">
        <v>4</v>
      </c>
      <c r="G19" s="284">
        <v>23</v>
      </c>
      <c r="H19" s="284">
        <v>143</v>
      </c>
      <c r="I19" s="285">
        <v>21</v>
      </c>
      <c r="J19" s="286">
        <f>B19+C19+D19+E19+F19+G19+H19+I19</f>
        <v>8160</v>
      </c>
    </row>
    <row r="20" spans="1:10" ht="24.75" customHeight="1" x14ac:dyDescent="0.25">
      <c r="A20" s="150" t="s">
        <v>7</v>
      </c>
      <c r="B20" s="284">
        <v>2165</v>
      </c>
      <c r="C20" s="284">
        <v>68</v>
      </c>
      <c r="D20" s="284">
        <v>3617</v>
      </c>
      <c r="E20" s="284">
        <v>627</v>
      </c>
      <c r="F20" s="284">
        <v>16</v>
      </c>
      <c r="G20" s="284">
        <v>30</v>
      </c>
      <c r="H20" s="284">
        <v>140</v>
      </c>
      <c r="I20" s="285">
        <v>17</v>
      </c>
      <c r="J20" s="286">
        <f>B20+C20+D20+E20+F20+G20+H20+I20</f>
        <v>6680</v>
      </c>
    </row>
    <row r="21" spans="1:10" ht="24.75" customHeight="1" x14ac:dyDescent="0.25">
      <c r="A21" s="150" t="s">
        <v>8</v>
      </c>
      <c r="B21" s="284">
        <v>989</v>
      </c>
      <c r="C21" s="284">
        <v>89</v>
      </c>
      <c r="D21" s="284">
        <v>1795</v>
      </c>
      <c r="E21" s="284">
        <v>45</v>
      </c>
      <c r="F21" s="284">
        <v>4</v>
      </c>
      <c r="G21" s="284">
        <v>13</v>
      </c>
      <c r="H21" s="284">
        <v>10</v>
      </c>
      <c r="I21" s="285">
        <v>15</v>
      </c>
      <c r="J21" s="286">
        <f>B21+C21+D21+E21+F21+G21+H21+I21</f>
        <v>2960</v>
      </c>
    </row>
    <row r="22" spans="1:10" ht="24.75" customHeight="1" x14ac:dyDescent="0.25">
      <c r="A22" s="150" t="s">
        <v>9</v>
      </c>
      <c r="B22" s="284">
        <v>2108</v>
      </c>
      <c r="C22" s="284">
        <v>68</v>
      </c>
      <c r="D22" s="284">
        <v>2932</v>
      </c>
      <c r="E22" s="284">
        <v>150</v>
      </c>
      <c r="F22" s="284">
        <v>4</v>
      </c>
      <c r="G22" s="284">
        <v>21</v>
      </c>
      <c r="H22" s="284">
        <v>20</v>
      </c>
      <c r="I22" s="285">
        <v>9</v>
      </c>
      <c r="J22" s="286">
        <f>B22+C22+D22+E22+F22+G22+H22+I22</f>
        <v>5312</v>
      </c>
    </row>
    <row r="23" spans="1:10" ht="24.75" customHeight="1" x14ac:dyDescent="0.25">
      <c r="A23" s="150" t="s">
        <v>10</v>
      </c>
      <c r="B23" s="284">
        <v>1541</v>
      </c>
      <c r="C23" s="284">
        <v>104</v>
      </c>
      <c r="D23" s="284">
        <v>2125</v>
      </c>
      <c r="E23" s="284">
        <v>928</v>
      </c>
      <c r="F23" s="284">
        <v>3</v>
      </c>
      <c r="G23" s="284">
        <v>25</v>
      </c>
      <c r="H23" s="284">
        <v>57</v>
      </c>
      <c r="I23" s="285">
        <v>29</v>
      </c>
      <c r="J23" s="286">
        <f>B23+C23+D23+E23+F23+G23+H23+I23</f>
        <v>4812</v>
      </c>
    </row>
    <row r="24" spans="1:10" ht="24.75" customHeight="1" x14ac:dyDescent="0.25">
      <c r="A24" s="150" t="s">
        <v>36</v>
      </c>
      <c r="B24" s="284">
        <f t="shared" ref="B24:J24" si="0">SUM(B19:B23)</f>
        <v>9306</v>
      </c>
      <c r="C24" s="284">
        <f t="shared" si="0"/>
        <v>475</v>
      </c>
      <c r="D24" s="284">
        <f t="shared" si="0"/>
        <v>15524</v>
      </c>
      <c r="E24" s="284">
        <f t="shared" si="0"/>
        <v>2015</v>
      </c>
      <c r="F24" s="284">
        <f t="shared" si="0"/>
        <v>31</v>
      </c>
      <c r="G24" s="284">
        <f t="shared" si="0"/>
        <v>112</v>
      </c>
      <c r="H24" s="284">
        <f t="shared" si="0"/>
        <v>370</v>
      </c>
      <c r="I24" s="285">
        <f t="shared" si="0"/>
        <v>91</v>
      </c>
      <c r="J24" s="287">
        <f t="shared" si="0"/>
        <v>27924</v>
      </c>
    </row>
    <row r="25" spans="1:10" ht="30.75" customHeight="1" thickBot="1" x14ac:dyDescent="0.3">
      <c r="A25" s="151" t="s">
        <v>5</v>
      </c>
      <c r="B25" s="282"/>
      <c r="C25" s="33"/>
      <c r="D25" s="33"/>
      <c r="E25" s="33"/>
      <c r="F25" s="33"/>
      <c r="G25" s="33"/>
      <c r="H25" s="278"/>
      <c r="I25" s="262"/>
      <c r="J25" s="36"/>
    </row>
    <row r="27" spans="1:10" x14ac:dyDescent="0.25">
      <c r="A27" s="57" t="s">
        <v>291</v>
      </c>
    </row>
    <row r="30" spans="1:10" x14ac:dyDescent="0.25">
      <c r="A30" t="s">
        <v>60</v>
      </c>
    </row>
    <row r="31" spans="1:10" ht="15.75" thickBot="1" x14ac:dyDescent="0.3"/>
    <row r="32" spans="1:10" ht="15" customHeight="1" x14ac:dyDescent="0.25">
      <c r="A32" s="771" t="s">
        <v>51</v>
      </c>
      <c r="B32" s="773">
        <v>2018</v>
      </c>
      <c r="C32" s="774"/>
      <c r="D32" s="774"/>
      <c r="E32" s="774"/>
      <c r="F32" s="777">
        <v>2019</v>
      </c>
      <c r="G32" s="774"/>
      <c r="H32" s="774"/>
      <c r="I32" s="778"/>
    </row>
    <row r="33" spans="1:9" ht="15" customHeight="1" x14ac:dyDescent="0.25">
      <c r="A33" s="772"/>
      <c r="B33" s="775"/>
      <c r="C33" s="776"/>
      <c r="D33" s="776"/>
      <c r="E33" s="776"/>
      <c r="F33" s="779"/>
      <c r="G33" s="776"/>
      <c r="H33" s="776"/>
      <c r="I33" s="780"/>
    </row>
    <row r="34" spans="1:9" ht="38.25" customHeight="1" x14ac:dyDescent="0.25">
      <c r="A34" s="772"/>
      <c r="B34" s="63" t="s">
        <v>63</v>
      </c>
      <c r="C34" s="63" t="s">
        <v>64</v>
      </c>
      <c r="D34" s="63" t="s">
        <v>65</v>
      </c>
      <c r="E34" s="67" t="s">
        <v>66</v>
      </c>
      <c r="F34" s="66" t="s">
        <v>63</v>
      </c>
      <c r="G34" s="63" t="s">
        <v>64</v>
      </c>
      <c r="H34" s="63" t="s">
        <v>65</v>
      </c>
      <c r="I34" s="68" t="s">
        <v>66</v>
      </c>
    </row>
    <row r="35" spans="1:9" ht="30.75" customHeight="1" x14ac:dyDescent="0.25">
      <c r="A35" s="46" t="s">
        <v>45</v>
      </c>
      <c r="B35" s="29"/>
      <c r="C35" s="29"/>
      <c r="D35" s="29"/>
      <c r="E35" s="48"/>
      <c r="F35" s="46"/>
      <c r="G35" s="48"/>
      <c r="H35" s="29"/>
      <c r="I35" s="38"/>
    </row>
    <row r="36" spans="1:9" ht="30.75" customHeight="1" x14ac:dyDescent="0.25">
      <c r="A36" s="46" t="s">
        <v>46</v>
      </c>
      <c r="B36" s="29"/>
      <c r="C36" s="29"/>
      <c r="D36" s="29"/>
      <c r="E36" s="48"/>
      <c r="F36" s="46"/>
      <c r="G36" s="48"/>
      <c r="H36" s="29"/>
      <c r="I36" s="38"/>
    </row>
    <row r="37" spans="1:9" ht="30.75" customHeight="1" x14ac:dyDescent="0.25">
      <c r="A37" s="46" t="s">
        <v>47</v>
      </c>
      <c r="B37" s="29"/>
      <c r="C37" s="29"/>
      <c r="D37" s="29"/>
      <c r="E37" s="48"/>
      <c r="F37" s="46"/>
      <c r="G37" s="48"/>
      <c r="H37" s="29"/>
      <c r="I37" s="38"/>
    </row>
    <row r="38" spans="1:9" ht="30" x14ac:dyDescent="0.25">
      <c r="A38" s="51" t="s">
        <v>48</v>
      </c>
      <c r="B38" s="29"/>
      <c r="C38" s="29"/>
      <c r="D38" s="29"/>
      <c r="E38" s="48"/>
      <c r="F38" s="46"/>
      <c r="G38" s="48"/>
      <c r="H38" s="29"/>
      <c r="I38" s="38"/>
    </row>
    <row r="39" spans="1:9" ht="30" x14ac:dyDescent="0.25">
      <c r="A39" s="51" t="s">
        <v>57</v>
      </c>
      <c r="B39" s="29"/>
      <c r="C39" s="29"/>
      <c r="D39" s="29"/>
      <c r="E39" s="48"/>
      <c r="F39" s="46"/>
      <c r="G39" s="48"/>
      <c r="H39" s="29"/>
      <c r="I39" s="38"/>
    </row>
    <row r="40" spans="1:9" ht="30" x14ac:dyDescent="0.25">
      <c r="A40" s="51" t="s">
        <v>58</v>
      </c>
      <c r="B40" s="29"/>
      <c r="C40" s="29"/>
      <c r="D40" s="29"/>
      <c r="E40" s="48"/>
      <c r="F40" s="46"/>
      <c r="G40" s="48"/>
      <c r="H40" s="29"/>
      <c r="I40" s="38"/>
    </row>
    <row r="41" spans="1:9" ht="29.25" customHeight="1" x14ac:dyDescent="0.25">
      <c r="A41" s="46" t="s">
        <v>49</v>
      </c>
      <c r="B41" s="29"/>
      <c r="C41" s="29"/>
      <c r="D41" s="29"/>
      <c r="E41" s="48"/>
      <c r="F41" s="46"/>
      <c r="G41" s="48"/>
      <c r="H41" s="29"/>
      <c r="I41" s="38"/>
    </row>
    <row r="42" spans="1:9" ht="29.25" customHeight="1" x14ac:dyDescent="0.25">
      <c r="A42" s="46" t="s">
        <v>50</v>
      </c>
      <c r="B42" s="29"/>
      <c r="C42" s="29"/>
      <c r="D42" s="29"/>
      <c r="E42" s="48"/>
      <c r="F42" s="46"/>
      <c r="G42" s="48"/>
      <c r="H42" s="29"/>
      <c r="I42" s="38"/>
    </row>
    <row r="43" spans="1:9" ht="29.25" customHeight="1" x14ac:dyDescent="0.25">
      <c r="A43" s="46" t="s">
        <v>20</v>
      </c>
      <c r="B43" s="29"/>
      <c r="C43" s="29"/>
      <c r="D43" s="29"/>
      <c r="E43" s="48"/>
      <c r="F43" s="46"/>
      <c r="G43" s="48"/>
      <c r="H43" s="29"/>
      <c r="I43" s="38"/>
    </row>
    <row r="44" spans="1:9" ht="7.5" customHeight="1" x14ac:dyDescent="0.25">
      <c r="A44" s="60"/>
      <c r="B44" s="61"/>
      <c r="C44" s="61"/>
      <c r="D44" s="61"/>
      <c r="E44" s="61"/>
      <c r="F44" s="60"/>
      <c r="G44" s="61"/>
      <c r="H44" s="65"/>
      <c r="I44" s="62"/>
    </row>
    <row r="45" spans="1:9" ht="28.5" customHeight="1" x14ac:dyDescent="0.25">
      <c r="A45" s="58" t="s">
        <v>61</v>
      </c>
      <c r="B45" s="1"/>
      <c r="C45" s="1"/>
      <c r="D45" s="1"/>
      <c r="E45" s="44"/>
      <c r="F45" s="42"/>
      <c r="G45" s="44"/>
      <c r="H45" s="1"/>
      <c r="I45" s="2"/>
    </row>
    <row r="46" spans="1:9" ht="28.5" customHeight="1" thickBot="1" x14ac:dyDescent="0.3">
      <c r="A46" s="59" t="s">
        <v>62</v>
      </c>
      <c r="B46" s="3"/>
      <c r="C46" s="3"/>
      <c r="D46" s="3"/>
      <c r="E46" s="64"/>
      <c r="F46" s="43"/>
      <c r="G46" s="64"/>
      <c r="H46" s="3"/>
      <c r="I46" s="4"/>
    </row>
    <row r="48" spans="1:9" x14ac:dyDescent="0.25">
      <c r="A48" s="292" t="s">
        <v>294</v>
      </c>
      <c r="B48" s="40"/>
      <c r="C48" s="40"/>
      <c r="D48" s="40"/>
    </row>
    <row r="49" spans="1:10" ht="3.75" customHeight="1" thickBot="1" x14ac:dyDescent="0.3"/>
    <row r="50" spans="1:10" ht="15" customHeight="1" x14ac:dyDescent="0.25">
      <c r="A50" s="767" t="s">
        <v>1</v>
      </c>
      <c r="B50" s="769" t="s">
        <v>53</v>
      </c>
      <c r="C50" s="769"/>
      <c r="D50" s="769" t="s">
        <v>56</v>
      </c>
      <c r="E50" s="769"/>
      <c r="F50" s="769" t="s">
        <v>20</v>
      </c>
      <c r="G50" s="769"/>
      <c r="H50" s="781" t="s">
        <v>292</v>
      </c>
      <c r="I50" s="783" t="s">
        <v>293</v>
      </c>
    </row>
    <row r="51" spans="1:10" ht="36.75" customHeight="1" x14ac:dyDescent="0.25">
      <c r="A51" s="768"/>
      <c r="B51" s="770"/>
      <c r="C51" s="770"/>
      <c r="D51" s="770"/>
      <c r="E51" s="770"/>
      <c r="F51" s="770"/>
      <c r="G51" s="770"/>
      <c r="H51" s="782"/>
      <c r="I51" s="784"/>
    </row>
    <row r="52" spans="1:10" ht="24.75" customHeight="1" x14ac:dyDescent="0.25">
      <c r="A52" s="144" t="s">
        <v>6</v>
      </c>
      <c r="B52" s="787">
        <v>5233</v>
      </c>
      <c r="C52" s="787"/>
      <c r="D52" s="787">
        <v>2763</v>
      </c>
      <c r="E52" s="787"/>
      <c r="F52" s="787">
        <f t="shared" ref="F52:F57" si="1">B52+D52</f>
        <v>7996</v>
      </c>
      <c r="G52" s="787"/>
      <c r="H52" s="260">
        <v>164</v>
      </c>
      <c r="I52" s="37">
        <f t="shared" ref="I52:I57" si="2">F52+H52</f>
        <v>8160</v>
      </c>
    </row>
    <row r="53" spans="1:10" ht="24.75" customHeight="1" x14ac:dyDescent="0.25">
      <c r="A53" s="144" t="s">
        <v>7</v>
      </c>
      <c r="B53" s="787">
        <v>4433</v>
      </c>
      <c r="C53" s="787"/>
      <c r="D53" s="787">
        <v>2090</v>
      </c>
      <c r="E53" s="787"/>
      <c r="F53" s="787">
        <f t="shared" si="1"/>
        <v>6523</v>
      </c>
      <c r="G53" s="787"/>
      <c r="H53" s="260">
        <v>157</v>
      </c>
      <c r="I53" s="37">
        <f t="shared" si="2"/>
        <v>6680</v>
      </c>
      <c r="J53" s="40"/>
    </row>
    <row r="54" spans="1:10" ht="24.75" customHeight="1" x14ac:dyDescent="0.25">
      <c r="A54" s="144" t="s">
        <v>8</v>
      </c>
      <c r="B54" s="787">
        <v>1872</v>
      </c>
      <c r="C54" s="787"/>
      <c r="D54" s="787">
        <v>1063</v>
      </c>
      <c r="E54" s="787"/>
      <c r="F54" s="787">
        <f t="shared" si="1"/>
        <v>2935</v>
      </c>
      <c r="G54" s="787"/>
      <c r="H54" s="260">
        <v>25</v>
      </c>
      <c r="I54" s="37">
        <f t="shared" si="2"/>
        <v>2960</v>
      </c>
    </row>
    <row r="55" spans="1:10" ht="24.75" customHeight="1" x14ac:dyDescent="0.25">
      <c r="A55" s="144" t="s">
        <v>9</v>
      </c>
      <c r="B55" s="787">
        <v>3209</v>
      </c>
      <c r="C55" s="787"/>
      <c r="D55" s="787">
        <v>2074</v>
      </c>
      <c r="E55" s="787"/>
      <c r="F55" s="787">
        <f t="shared" si="1"/>
        <v>5283</v>
      </c>
      <c r="G55" s="787"/>
      <c r="H55" s="260">
        <v>29</v>
      </c>
      <c r="I55" s="37">
        <f t="shared" si="2"/>
        <v>5312</v>
      </c>
    </row>
    <row r="56" spans="1:10" ht="24.75" customHeight="1" x14ac:dyDescent="0.25">
      <c r="A56" s="144" t="s">
        <v>10</v>
      </c>
      <c r="B56" s="787">
        <v>2857</v>
      </c>
      <c r="C56" s="787"/>
      <c r="D56" s="787">
        <v>1869</v>
      </c>
      <c r="E56" s="787"/>
      <c r="F56" s="787">
        <f t="shared" si="1"/>
        <v>4726</v>
      </c>
      <c r="G56" s="787"/>
      <c r="H56" s="260">
        <v>86</v>
      </c>
      <c r="I56" s="37">
        <f t="shared" si="2"/>
        <v>4812</v>
      </c>
    </row>
    <row r="57" spans="1:10" ht="24.75" customHeight="1" x14ac:dyDescent="0.25">
      <c r="A57" s="144" t="s">
        <v>36</v>
      </c>
      <c r="B57" s="785">
        <f>SUM(B52:C56)</f>
        <v>17604</v>
      </c>
      <c r="C57" s="785"/>
      <c r="D57" s="785">
        <f>SUM(D52:E56)</f>
        <v>9859</v>
      </c>
      <c r="E57" s="785"/>
      <c r="F57" s="785">
        <f t="shared" si="1"/>
        <v>27463</v>
      </c>
      <c r="G57" s="785"/>
      <c r="H57" s="288">
        <f>SUM(H52:H56)</f>
        <v>461</v>
      </c>
      <c r="I57" s="290">
        <f t="shared" si="2"/>
        <v>27924</v>
      </c>
    </row>
    <row r="58" spans="1:10" ht="24.75" customHeight="1" thickBot="1" x14ac:dyDescent="0.3">
      <c r="A58" s="145" t="s">
        <v>5</v>
      </c>
      <c r="B58" s="786"/>
      <c r="C58" s="786"/>
      <c r="D58" s="786"/>
      <c r="E58" s="786"/>
      <c r="F58" s="786"/>
      <c r="G58" s="786"/>
      <c r="H58" s="101"/>
      <c r="I58" s="4"/>
    </row>
    <row r="59" spans="1:10" ht="7.5" customHeight="1" x14ac:dyDescent="0.25"/>
    <row r="60" spans="1:10" x14ac:dyDescent="0.25">
      <c r="A60" s="291" t="s">
        <v>291</v>
      </c>
      <c r="B60" s="158"/>
      <c r="C60" s="158"/>
    </row>
    <row r="62" spans="1:10" ht="15.75" thickBot="1" x14ac:dyDescent="0.3">
      <c r="A62" t="s">
        <v>385</v>
      </c>
    </row>
    <row r="63" spans="1:10" ht="15.75" x14ac:dyDescent="0.25">
      <c r="A63" s="764" t="s">
        <v>51</v>
      </c>
      <c r="B63" s="758" t="s">
        <v>52</v>
      </c>
      <c r="C63" s="759"/>
      <c r="D63" s="759"/>
      <c r="E63" s="759"/>
      <c r="F63" s="759"/>
      <c r="G63" s="760"/>
    </row>
    <row r="64" spans="1:10" x14ac:dyDescent="0.25">
      <c r="A64" s="765"/>
      <c r="B64" s="761" t="s">
        <v>53</v>
      </c>
      <c r="C64" s="762"/>
      <c r="D64" s="761" t="s">
        <v>56</v>
      </c>
      <c r="E64" s="762"/>
      <c r="F64" s="761" t="s">
        <v>20</v>
      </c>
      <c r="G64" s="763"/>
    </row>
    <row r="65" spans="1:7" x14ac:dyDescent="0.25">
      <c r="A65" s="766"/>
      <c r="B65" s="45" t="s">
        <v>54</v>
      </c>
      <c r="C65" s="45" t="s">
        <v>55</v>
      </c>
      <c r="D65" s="45" t="s">
        <v>54</v>
      </c>
      <c r="E65" s="45" t="s">
        <v>55</v>
      </c>
      <c r="F65" s="45" t="s">
        <v>54</v>
      </c>
      <c r="G65" s="53" t="s">
        <v>55</v>
      </c>
    </row>
    <row r="66" spans="1:7" x14ac:dyDescent="0.25">
      <c r="A66" s="46" t="s">
        <v>45</v>
      </c>
      <c r="B66" s="1">
        <v>348</v>
      </c>
      <c r="C66" s="47"/>
      <c r="D66" s="29">
        <v>936</v>
      </c>
      <c r="E66" s="29"/>
      <c r="F66" s="199">
        <f>B66+D66</f>
        <v>1284</v>
      </c>
      <c r="G66" s="280"/>
    </row>
    <row r="67" spans="1:7" x14ac:dyDescent="0.25">
      <c r="A67" s="46" t="s">
        <v>46</v>
      </c>
      <c r="B67" s="1">
        <v>78</v>
      </c>
      <c r="C67" s="29"/>
      <c r="D67" s="49">
        <v>8</v>
      </c>
      <c r="E67" s="29"/>
      <c r="F67" s="199">
        <f t="shared" ref="F67:F71" si="3">B67+D67</f>
        <v>86</v>
      </c>
      <c r="G67" s="280"/>
    </row>
    <row r="68" spans="1:7" x14ac:dyDescent="0.25">
      <c r="A68" s="46" t="s">
        <v>47</v>
      </c>
      <c r="B68" s="1">
        <v>1471</v>
      </c>
      <c r="C68" s="50"/>
      <c r="D68" s="29">
        <v>531</v>
      </c>
      <c r="E68" s="29"/>
      <c r="F68" s="199">
        <f t="shared" si="3"/>
        <v>2002</v>
      </c>
      <c r="G68" s="280"/>
    </row>
    <row r="69" spans="1:7" ht="30" x14ac:dyDescent="0.25">
      <c r="A69" s="51" t="s">
        <v>48</v>
      </c>
      <c r="B69" s="1">
        <v>0</v>
      </c>
      <c r="C69" s="29"/>
      <c r="D69" s="29">
        <v>13</v>
      </c>
      <c r="E69" s="29"/>
      <c r="F69" s="199">
        <f t="shared" si="3"/>
        <v>13</v>
      </c>
      <c r="G69" s="280"/>
    </row>
    <row r="70" spans="1:7" ht="30" x14ac:dyDescent="0.25">
      <c r="A70" s="51" t="s">
        <v>288</v>
      </c>
      <c r="B70" s="1">
        <v>147</v>
      </c>
      <c r="C70" s="29"/>
      <c r="D70" s="29">
        <v>68</v>
      </c>
      <c r="E70" s="29"/>
      <c r="F70" s="199">
        <f t="shared" si="3"/>
        <v>215</v>
      </c>
      <c r="G70" s="280"/>
    </row>
    <row r="71" spans="1:7" ht="30" x14ac:dyDescent="0.25">
      <c r="A71" s="51" t="s">
        <v>289</v>
      </c>
      <c r="B71" s="1">
        <v>17</v>
      </c>
      <c r="C71" s="29"/>
      <c r="D71" s="29">
        <v>9</v>
      </c>
      <c r="E71" s="29"/>
      <c r="F71" s="199">
        <f t="shared" si="3"/>
        <v>26</v>
      </c>
      <c r="G71" s="280"/>
    </row>
    <row r="72" spans="1:7" x14ac:dyDescent="0.25">
      <c r="A72" s="46" t="s">
        <v>49</v>
      </c>
      <c r="B72" s="1"/>
      <c r="C72" s="29"/>
      <c r="D72" s="29"/>
      <c r="E72" s="29"/>
      <c r="F72" s="199">
        <v>1</v>
      </c>
      <c r="G72" s="280"/>
    </row>
    <row r="73" spans="1:7" x14ac:dyDescent="0.25">
      <c r="A73" s="46" t="s">
        <v>50</v>
      </c>
      <c r="B73" s="1"/>
      <c r="C73" s="29"/>
      <c r="D73" s="29"/>
      <c r="E73" s="29"/>
      <c r="F73" s="199">
        <v>118</v>
      </c>
      <c r="G73" s="280"/>
    </row>
    <row r="74" spans="1:7" x14ac:dyDescent="0.25">
      <c r="A74" s="453" t="s">
        <v>386</v>
      </c>
      <c r="B74" s="454"/>
      <c r="C74" s="47"/>
      <c r="D74" s="47"/>
      <c r="E74" s="47"/>
      <c r="F74" s="455">
        <v>3</v>
      </c>
      <c r="G74" s="456"/>
    </row>
    <row r="75" spans="1:7" ht="15.75" thickBot="1" x14ac:dyDescent="0.3">
      <c r="A75" s="18" t="s">
        <v>20</v>
      </c>
      <c r="B75" s="3"/>
      <c r="C75" s="35"/>
      <c r="D75" s="35"/>
      <c r="E75" s="35"/>
      <c r="F75" s="279">
        <f>SUM(F66:F74)</f>
        <v>3748</v>
      </c>
      <c r="G75" s="281"/>
    </row>
  </sheetData>
  <mergeCells count="40">
    <mergeCell ref="A63:A65"/>
    <mergeCell ref="B63:G63"/>
    <mergeCell ref="B64:C64"/>
    <mergeCell ref="D64:E64"/>
    <mergeCell ref="F64:G64"/>
    <mergeCell ref="F57:G57"/>
    <mergeCell ref="F58:G58"/>
    <mergeCell ref="F52:G52"/>
    <mergeCell ref="F53:G53"/>
    <mergeCell ref="F54:G54"/>
    <mergeCell ref="F55:G55"/>
    <mergeCell ref="F56:G56"/>
    <mergeCell ref="B57:C57"/>
    <mergeCell ref="B58:C58"/>
    <mergeCell ref="D52:E52"/>
    <mergeCell ref="D53:E53"/>
    <mergeCell ref="D54:E54"/>
    <mergeCell ref="D55:E55"/>
    <mergeCell ref="D56:E56"/>
    <mergeCell ref="D57:E57"/>
    <mergeCell ref="D58:E58"/>
    <mergeCell ref="B52:C52"/>
    <mergeCell ref="B53:C53"/>
    <mergeCell ref="B54:C54"/>
    <mergeCell ref="B55:C55"/>
    <mergeCell ref="B56:C56"/>
    <mergeCell ref="A50:A51"/>
    <mergeCell ref="B50:C51"/>
    <mergeCell ref="D50:E51"/>
    <mergeCell ref="F50:G51"/>
    <mergeCell ref="A32:A34"/>
    <mergeCell ref="B32:E33"/>
    <mergeCell ref="F32:I33"/>
    <mergeCell ref="H50:H51"/>
    <mergeCell ref="I50:I51"/>
    <mergeCell ref="B3:G3"/>
    <mergeCell ref="B4:C4"/>
    <mergeCell ref="F4:G4"/>
    <mergeCell ref="A3:A5"/>
    <mergeCell ref="D4:E4"/>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9"/>
  <sheetViews>
    <sheetView tabSelected="1" workbookViewId="0">
      <selection activeCell="A23" sqref="A23"/>
    </sheetView>
  </sheetViews>
  <sheetFormatPr baseColWidth="10" defaultRowHeight="15" x14ac:dyDescent="0.25"/>
  <cols>
    <col min="1" max="1" width="22.28515625" customWidth="1"/>
    <col min="2" max="4" width="17.85546875" customWidth="1"/>
    <col min="5" max="5" width="16.5703125" customWidth="1"/>
    <col min="6" max="6" width="17.5703125" customWidth="1"/>
    <col min="7" max="7" width="16.7109375" customWidth="1"/>
    <col min="8" max="8" width="22.28515625" customWidth="1"/>
  </cols>
  <sheetData>
    <row r="1" spans="1:8" x14ac:dyDescent="0.25">
      <c r="A1" s="297" t="s">
        <v>190</v>
      </c>
      <c r="B1" s="40"/>
      <c r="C1" s="40"/>
    </row>
    <row r="2" spans="1:8" ht="15.75" thickBot="1" x14ac:dyDescent="0.3"/>
    <row r="3" spans="1:8" ht="20.25" customHeight="1" x14ac:dyDescent="0.25">
      <c r="A3" s="810" t="s">
        <v>1</v>
      </c>
      <c r="B3" s="811" t="s">
        <v>67</v>
      </c>
      <c r="C3" s="808" t="s">
        <v>295</v>
      </c>
      <c r="D3" s="809"/>
      <c r="E3" s="69"/>
      <c r="F3" s="69"/>
      <c r="G3" s="55"/>
      <c r="H3" s="55"/>
    </row>
    <row r="4" spans="1:8" ht="30" x14ac:dyDescent="0.25">
      <c r="A4" s="738"/>
      <c r="B4" s="812"/>
      <c r="C4" s="79" t="s">
        <v>69</v>
      </c>
      <c r="D4" s="80" t="s">
        <v>68</v>
      </c>
      <c r="E4" s="69"/>
      <c r="F4" s="69"/>
      <c r="G4" s="55"/>
      <c r="H4" s="55"/>
    </row>
    <row r="5" spans="1:8" ht="24.75" customHeight="1" x14ac:dyDescent="0.25">
      <c r="A5" s="17" t="s">
        <v>6</v>
      </c>
      <c r="B5" s="260">
        <v>4</v>
      </c>
      <c r="C5" s="37">
        <v>115</v>
      </c>
      <c r="D5" s="295">
        <v>101.12</v>
      </c>
      <c r="E5" s="70"/>
      <c r="F5" s="70"/>
      <c r="G5" s="71"/>
      <c r="H5" s="71"/>
    </row>
    <row r="6" spans="1:8" ht="24.75" customHeight="1" x14ac:dyDescent="0.25">
      <c r="A6" s="17" t="s">
        <v>7</v>
      </c>
      <c r="B6" s="260">
        <v>3</v>
      </c>
      <c r="C6" s="37">
        <v>104</v>
      </c>
      <c r="D6" s="295">
        <v>95.19</v>
      </c>
      <c r="E6" s="70"/>
      <c r="F6" s="70"/>
      <c r="G6" s="71"/>
      <c r="H6" s="71"/>
    </row>
    <row r="7" spans="1:8" ht="24.75" customHeight="1" x14ac:dyDescent="0.25">
      <c r="A7" s="17" t="s">
        <v>8</v>
      </c>
      <c r="B7" s="260">
        <v>2</v>
      </c>
      <c r="C7" s="37">
        <v>52</v>
      </c>
      <c r="D7" s="295">
        <v>45.5</v>
      </c>
      <c r="E7" s="70"/>
      <c r="F7" s="70"/>
      <c r="G7" s="71"/>
      <c r="H7" s="71"/>
    </row>
    <row r="8" spans="1:8" ht="24.75" customHeight="1" x14ac:dyDescent="0.25">
      <c r="A8" s="17" t="s">
        <v>9</v>
      </c>
      <c r="B8" s="260">
        <v>2</v>
      </c>
      <c r="C8" s="37">
        <v>68</v>
      </c>
      <c r="D8" s="295">
        <v>63.6</v>
      </c>
      <c r="E8" s="70"/>
      <c r="F8" s="70"/>
      <c r="G8" s="71"/>
      <c r="H8" s="71"/>
    </row>
    <row r="9" spans="1:8" ht="24.75" customHeight="1" x14ac:dyDescent="0.25">
      <c r="A9" s="17" t="s">
        <v>10</v>
      </c>
      <c r="B9" s="260">
        <v>4</v>
      </c>
      <c r="C9" s="37">
        <v>82</v>
      </c>
      <c r="D9" s="295">
        <v>69.14</v>
      </c>
      <c r="E9" s="70"/>
      <c r="F9" s="70"/>
      <c r="G9" s="71"/>
      <c r="H9" s="71"/>
    </row>
    <row r="10" spans="1:8" ht="24.75" customHeight="1" thickBot="1" x14ac:dyDescent="0.3">
      <c r="A10" s="56" t="s">
        <v>36</v>
      </c>
      <c r="B10" s="293">
        <f>SUM(B5:B9)</f>
        <v>15</v>
      </c>
      <c r="C10" s="294">
        <f>SUM(C5:C9)</f>
        <v>421</v>
      </c>
      <c r="D10" s="296">
        <f>SUM(D5:D9)</f>
        <v>374.55</v>
      </c>
      <c r="E10" s="70"/>
      <c r="F10" s="70"/>
      <c r="G10" s="71"/>
      <c r="H10" s="71"/>
    </row>
    <row r="12" spans="1:8" x14ac:dyDescent="0.25">
      <c r="A12" s="57" t="s">
        <v>70</v>
      </c>
    </row>
    <row r="13" spans="1:8" ht="15.75" thickBot="1" x14ac:dyDescent="0.3">
      <c r="A13" s="200" t="s">
        <v>206</v>
      </c>
    </row>
    <row r="14" spans="1:8" ht="36" customHeight="1" x14ac:dyDescent="0.25">
      <c r="A14" s="75" t="s">
        <v>205</v>
      </c>
      <c r="B14" s="396">
        <v>42369</v>
      </c>
      <c r="C14" s="396">
        <v>42735</v>
      </c>
      <c r="D14" s="396">
        <v>43100</v>
      </c>
      <c r="E14" s="396">
        <v>43465</v>
      </c>
      <c r="F14" s="396">
        <v>43830</v>
      </c>
      <c r="G14" s="389" t="s">
        <v>73</v>
      </c>
      <c r="H14" s="390" t="s">
        <v>89</v>
      </c>
    </row>
    <row r="15" spans="1:8" ht="29.25" customHeight="1" x14ac:dyDescent="0.25">
      <c r="A15" s="385" t="s">
        <v>72</v>
      </c>
      <c r="B15" s="388">
        <v>21136</v>
      </c>
      <c r="C15" s="388">
        <v>21506</v>
      </c>
      <c r="D15" s="388">
        <v>21881</v>
      </c>
      <c r="E15" s="388">
        <v>22105</v>
      </c>
      <c r="F15" s="299">
        <v>22394</v>
      </c>
      <c r="G15" s="410">
        <f>((F15-B15)/B15)*100</f>
        <v>5.9519303557910668</v>
      </c>
      <c r="H15" s="110">
        <f>F15-B15</f>
        <v>1258</v>
      </c>
    </row>
    <row r="16" spans="1:8" ht="31.5" customHeight="1" thickBot="1" x14ac:dyDescent="0.3">
      <c r="A16" s="84" t="s">
        <v>74</v>
      </c>
      <c r="B16" s="387">
        <v>26290</v>
      </c>
      <c r="C16" s="387">
        <v>27065</v>
      </c>
      <c r="D16" s="387">
        <v>27778</v>
      </c>
      <c r="E16" s="387">
        <v>28340</v>
      </c>
      <c r="F16" s="301">
        <v>28966</v>
      </c>
      <c r="G16" s="399">
        <f>((F16-B16)/B16)*100</f>
        <v>10.178775199695702</v>
      </c>
      <c r="H16" s="124">
        <f>F16-B16</f>
        <v>2676</v>
      </c>
    </row>
    <row r="19" spans="1:6" x14ac:dyDescent="0.25">
      <c r="A19" t="s">
        <v>75</v>
      </c>
    </row>
    <row r="20" spans="1:6" ht="15.75" thickBot="1" x14ac:dyDescent="0.3">
      <c r="A20" s="198" t="s">
        <v>206</v>
      </c>
    </row>
    <row r="21" spans="1:6" ht="49.5" customHeight="1" x14ac:dyDescent="0.25">
      <c r="A21" s="386" t="s">
        <v>1</v>
      </c>
      <c r="B21" s="813" t="s">
        <v>76</v>
      </c>
      <c r="C21" s="814"/>
      <c r="D21" s="813" t="s">
        <v>77</v>
      </c>
      <c r="E21" s="815"/>
      <c r="F21" s="390" t="s">
        <v>93</v>
      </c>
    </row>
    <row r="22" spans="1:6" ht="23.25" customHeight="1" x14ac:dyDescent="0.25">
      <c r="A22" s="17" t="s">
        <v>6</v>
      </c>
      <c r="B22" s="802">
        <v>5930</v>
      </c>
      <c r="C22" s="803"/>
      <c r="D22" s="806">
        <v>6247</v>
      </c>
      <c r="E22" s="807"/>
      <c r="F22" s="400">
        <f>((D22-B22)/B22)*100</f>
        <v>5.3456998313659359</v>
      </c>
    </row>
    <row r="23" spans="1:6" ht="23.25" customHeight="1" x14ac:dyDescent="0.25">
      <c r="A23" s="17" t="s">
        <v>7</v>
      </c>
      <c r="B23" s="802">
        <v>5418</v>
      </c>
      <c r="C23" s="803"/>
      <c r="D23" s="806">
        <v>5465</v>
      </c>
      <c r="E23" s="807"/>
      <c r="F23" s="400">
        <f t="shared" ref="F23:F27" si="0">((D23-B23)/B23)*100</f>
        <v>0.86747877445551869</v>
      </c>
    </row>
    <row r="24" spans="1:6" ht="23.25" customHeight="1" x14ac:dyDescent="0.25">
      <c r="A24" s="17" t="s">
        <v>8</v>
      </c>
      <c r="B24" s="802">
        <v>2529</v>
      </c>
      <c r="C24" s="803"/>
      <c r="D24" s="806">
        <v>2715</v>
      </c>
      <c r="E24" s="807"/>
      <c r="F24" s="400">
        <f t="shared" si="0"/>
        <v>7.3546856465005934</v>
      </c>
    </row>
    <row r="25" spans="1:6" ht="23.25" customHeight="1" x14ac:dyDescent="0.25">
      <c r="A25" s="17" t="s">
        <v>9</v>
      </c>
      <c r="B25" s="802">
        <v>3568</v>
      </c>
      <c r="C25" s="803"/>
      <c r="D25" s="806">
        <v>3786</v>
      </c>
      <c r="E25" s="807"/>
      <c r="F25" s="400">
        <f t="shared" si="0"/>
        <v>6.1098654708520179</v>
      </c>
    </row>
    <row r="26" spans="1:6" ht="23.25" customHeight="1" x14ac:dyDescent="0.25">
      <c r="A26" s="17" t="s">
        <v>10</v>
      </c>
      <c r="B26" s="802">
        <v>3691</v>
      </c>
      <c r="C26" s="803"/>
      <c r="D26" s="806">
        <v>4181</v>
      </c>
      <c r="E26" s="807"/>
      <c r="F26" s="400">
        <f t="shared" si="0"/>
        <v>13.275535085342726</v>
      </c>
    </row>
    <row r="27" spans="1:6" ht="23.25" customHeight="1" thickBot="1" x14ac:dyDescent="0.3">
      <c r="A27" s="56" t="s">
        <v>36</v>
      </c>
      <c r="B27" s="804">
        <f>SUM(B22:C26)</f>
        <v>21136</v>
      </c>
      <c r="C27" s="805"/>
      <c r="D27" s="800">
        <f>SUM(D22:E26)</f>
        <v>22394</v>
      </c>
      <c r="E27" s="801"/>
      <c r="F27" s="408">
        <f t="shared" si="0"/>
        <v>5.9519303557910668</v>
      </c>
    </row>
    <row r="29" spans="1:6" ht="15.75" thickBot="1" x14ac:dyDescent="0.3"/>
    <row r="30" spans="1:6" ht="30.75" customHeight="1" x14ac:dyDescent="0.25">
      <c r="A30" s="795" t="s">
        <v>362</v>
      </c>
      <c r="B30" s="797" t="s">
        <v>367</v>
      </c>
      <c r="C30" s="798"/>
      <c r="D30" s="798"/>
      <c r="E30" s="799"/>
    </row>
    <row r="31" spans="1:6" ht="30" customHeight="1" x14ac:dyDescent="0.25">
      <c r="A31" s="796"/>
      <c r="B31" s="473" t="s">
        <v>365</v>
      </c>
      <c r="C31" s="473" t="s">
        <v>366</v>
      </c>
      <c r="D31" s="472" t="s">
        <v>368</v>
      </c>
      <c r="E31" s="475" t="s">
        <v>369</v>
      </c>
    </row>
    <row r="32" spans="1:6" x14ac:dyDescent="0.25">
      <c r="A32" s="476">
        <v>44</v>
      </c>
      <c r="B32" s="414"/>
      <c r="C32" s="414"/>
      <c r="D32" s="415"/>
      <c r="E32" s="477"/>
    </row>
    <row r="33" spans="1:5" x14ac:dyDescent="0.25">
      <c r="A33" s="431" t="s">
        <v>364</v>
      </c>
      <c r="B33" s="1">
        <v>95</v>
      </c>
      <c r="C33" s="1">
        <v>58</v>
      </c>
      <c r="D33" s="44">
        <f>B33+C33</f>
        <v>153</v>
      </c>
      <c r="E33" s="788">
        <f>D33+D34+D35+D36</f>
        <v>1466</v>
      </c>
    </row>
    <row r="34" spans="1:5" x14ac:dyDescent="0.25">
      <c r="A34" s="431" t="s">
        <v>192</v>
      </c>
      <c r="B34" s="1">
        <v>193</v>
      </c>
      <c r="C34" s="1">
        <v>105</v>
      </c>
      <c r="D34" s="44">
        <f t="shared" ref="D34:D36" si="1">B34+C34</f>
        <v>298</v>
      </c>
      <c r="E34" s="789"/>
    </row>
    <row r="35" spans="1:5" x14ac:dyDescent="0.25">
      <c r="A35" s="431" t="s">
        <v>193</v>
      </c>
      <c r="B35" s="1">
        <v>299</v>
      </c>
      <c r="C35" s="1">
        <v>277</v>
      </c>
      <c r="D35" s="44">
        <f t="shared" si="1"/>
        <v>576</v>
      </c>
      <c r="E35" s="789"/>
    </row>
    <row r="36" spans="1:5" x14ac:dyDescent="0.25">
      <c r="A36" s="431" t="s">
        <v>194</v>
      </c>
      <c r="B36" s="1">
        <v>226</v>
      </c>
      <c r="C36" s="1">
        <v>213</v>
      </c>
      <c r="D36" s="44">
        <f t="shared" si="1"/>
        <v>439</v>
      </c>
      <c r="E36" s="790"/>
    </row>
    <row r="37" spans="1:5" x14ac:dyDescent="0.25">
      <c r="A37" s="476">
        <v>49</v>
      </c>
      <c r="B37" s="414"/>
      <c r="C37" s="414"/>
      <c r="D37" s="414"/>
      <c r="E37" s="478"/>
    </row>
    <row r="38" spans="1:5" x14ac:dyDescent="0.25">
      <c r="A38" s="431" t="s">
        <v>195</v>
      </c>
      <c r="B38" s="1">
        <v>326</v>
      </c>
      <c r="C38" s="1">
        <v>352</v>
      </c>
      <c r="D38" s="44">
        <f>B38+C38</f>
        <v>678</v>
      </c>
      <c r="E38" s="791">
        <f>D38+D39+D40</f>
        <v>823</v>
      </c>
    </row>
    <row r="39" spans="1:5" x14ac:dyDescent="0.25">
      <c r="A39" s="431" t="s">
        <v>196</v>
      </c>
      <c r="B39" s="1">
        <v>51</v>
      </c>
      <c r="C39" s="1">
        <v>53</v>
      </c>
      <c r="D39" s="44">
        <f t="shared" ref="D39:D40" si="2">B39+C39</f>
        <v>104</v>
      </c>
      <c r="E39" s="792"/>
    </row>
    <row r="40" spans="1:5" x14ac:dyDescent="0.25">
      <c r="A40" s="431" t="s">
        <v>197</v>
      </c>
      <c r="B40" s="1">
        <v>16</v>
      </c>
      <c r="C40" s="1">
        <v>25</v>
      </c>
      <c r="D40" s="44">
        <f t="shared" si="2"/>
        <v>41</v>
      </c>
      <c r="E40" s="793"/>
    </row>
    <row r="41" spans="1:5" x14ac:dyDescent="0.25">
      <c r="A41" s="476">
        <v>53</v>
      </c>
      <c r="B41" s="414"/>
      <c r="C41" s="414"/>
      <c r="D41" s="415"/>
      <c r="E41" s="478"/>
    </row>
    <row r="42" spans="1:5" x14ac:dyDescent="0.25">
      <c r="A42" s="431" t="s">
        <v>198</v>
      </c>
      <c r="B42" s="1">
        <v>98</v>
      </c>
      <c r="C42" s="1">
        <v>92</v>
      </c>
      <c r="D42" s="44">
        <f>B42+C42</f>
        <v>190</v>
      </c>
      <c r="E42" s="791">
        <f>D42+D43</f>
        <v>386</v>
      </c>
    </row>
    <row r="43" spans="1:5" x14ac:dyDescent="0.25">
      <c r="A43" s="431" t="s">
        <v>199</v>
      </c>
      <c r="B43" s="1">
        <v>109</v>
      </c>
      <c r="C43" s="1">
        <v>87</v>
      </c>
      <c r="D43" s="44">
        <f>B43+C43</f>
        <v>196</v>
      </c>
      <c r="E43" s="793"/>
    </row>
    <row r="44" spans="1:5" x14ac:dyDescent="0.25">
      <c r="A44" s="476">
        <v>72</v>
      </c>
      <c r="B44" s="414"/>
      <c r="C44" s="414"/>
      <c r="D44" s="415"/>
      <c r="E44" s="478"/>
    </row>
    <row r="45" spans="1:5" x14ac:dyDescent="0.25">
      <c r="A45" s="431" t="s">
        <v>200</v>
      </c>
      <c r="B45" s="1">
        <v>234</v>
      </c>
      <c r="C45" s="1">
        <v>237</v>
      </c>
      <c r="D45" s="44">
        <f>B45+C45</f>
        <v>471</v>
      </c>
      <c r="E45" s="791">
        <f>D45+D46</f>
        <v>659</v>
      </c>
    </row>
    <row r="46" spans="1:5" x14ac:dyDescent="0.25">
      <c r="A46" s="479" t="s">
        <v>201</v>
      </c>
      <c r="B46" s="1">
        <v>122</v>
      </c>
      <c r="C46" s="1">
        <v>66</v>
      </c>
      <c r="D46" s="44">
        <f>B46+C46</f>
        <v>188</v>
      </c>
      <c r="E46" s="793"/>
    </row>
    <row r="47" spans="1:5" x14ac:dyDescent="0.25">
      <c r="A47" s="476">
        <v>85</v>
      </c>
      <c r="B47" s="414"/>
      <c r="C47" s="414"/>
      <c r="D47" s="415"/>
      <c r="E47" s="478"/>
    </row>
    <row r="48" spans="1:5" x14ac:dyDescent="0.25">
      <c r="A48" s="431" t="s">
        <v>202</v>
      </c>
      <c r="B48" s="1">
        <v>222</v>
      </c>
      <c r="C48" s="1">
        <v>209</v>
      </c>
      <c r="D48" s="44">
        <f>B48+C48</f>
        <v>431</v>
      </c>
      <c r="E48" s="791">
        <f>D48+D49+D50</f>
        <v>865</v>
      </c>
    </row>
    <row r="49" spans="1:6" x14ac:dyDescent="0.25">
      <c r="A49" s="431" t="s">
        <v>203</v>
      </c>
      <c r="B49" s="1">
        <v>121</v>
      </c>
      <c r="C49" s="1">
        <v>110</v>
      </c>
      <c r="D49" s="44">
        <f t="shared" ref="D49:D51" si="3">B49+C49</f>
        <v>231</v>
      </c>
      <c r="E49" s="792"/>
    </row>
    <row r="50" spans="1:6" x14ac:dyDescent="0.25">
      <c r="A50" s="431" t="s">
        <v>363</v>
      </c>
      <c r="B50" s="1">
        <v>128</v>
      </c>
      <c r="C50" s="1">
        <v>75</v>
      </c>
      <c r="D50" s="44">
        <f t="shared" si="3"/>
        <v>203</v>
      </c>
      <c r="E50" s="792"/>
    </row>
    <row r="51" spans="1:6" ht="15.75" thickBot="1" x14ac:dyDescent="0.3">
      <c r="A51" s="480" t="s">
        <v>204</v>
      </c>
      <c r="B51" s="3">
        <v>0</v>
      </c>
      <c r="C51" s="3">
        <v>9</v>
      </c>
      <c r="D51" s="64">
        <f t="shared" si="3"/>
        <v>9</v>
      </c>
      <c r="E51" s="794"/>
    </row>
    <row r="52" spans="1:6" x14ac:dyDescent="0.25">
      <c r="D52" s="416"/>
    </row>
    <row r="53" spans="1:6" ht="30" hidden="1" x14ac:dyDescent="0.25">
      <c r="A53" s="441" t="s">
        <v>376</v>
      </c>
      <c r="D53" s="416"/>
    </row>
    <row r="54" spans="1:6" ht="27" hidden="1" customHeight="1" thickBot="1" x14ac:dyDescent="0.3">
      <c r="A54" s="438"/>
      <c r="B54" s="439" t="s">
        <v>371</v>
      </c>
      <c r="C54" s="439" t="s">
        <v>372</v>
      </c>
      <c r="D54" s="439" t="s">
        <v>373</v>
      </c>
      <c r="E54" s="439" t="s">
        <v>374</v>
      </c>
      <c r="F54" s="440" t="s">
        <v>20</v>
      </c>
    </row>
    <row r="55" spans="1:6" hidden="1" x14ac:dyDescent="0.25">
      <c r="A55" s="435" t="s">
        <v>364</v>
      </c>
      <c r="B55" s="436"/>
      <c r="C55" s="436"/>
      <c r="D55" s="436"/>
      <c r="E55" s="436"/>
      <c r="F55" s="437"/>
    </row>
    <row r="56" spans="1:6" hidden="1" x14ac:dyDescent="0.25">
      <c r="A56" s="429" t="s">
        <v>192</v>
      </c>
      <c r="B56" s="427"/>
      <c r="C56" s="427"/>
      <c r="D56" s="427"/>
      <c r="E56" s="427"/>
      <c r="F56" s="430"/>
    </row>
    <row r="57" spans="1:6" hidden="1" x14ac:dyDescent="0.25">
      <c r="A57" s="429" t="s">
        <v>193</v>
      </c>
      <c r="B57" s="427"/>
      <c r="C57" s="427"/>
      <c r="D57" s="427"/>
      <c r="E57" s="427"/>
      <c r="F57" s="430"/>
    </row>
    <row r="58" spans="1:6" hidden="1" x14ac:dyDescent="0.25">
      <c r="A58" s="429" t="s">
        <v>194</v>
      </c>
      <c r="B58" s="427"/>
      <c r="C58" s="427"/>
      <c r="D58" s="427"/>
      <c r="E58" s="427"/>
      <c r="F58" s="430"/>
    </row>
    <row r="59" spans="1:6" hidden="1" x14ac:dyDescent="0.25">
      <c r="A59" s="448" t="s">
        <v>380</v>
      </c>
      <c r="B59" s="442"/>
      <c r="C59" s="442"/>
      <c r="D59" s="442"/>
      <c r="E59" s="442"/>
      <c r="F59" s="443"/>
    </row>
    <row r="60" spans="1:6" hidden="1" x14ac:dyDescent="0.25">
      <c r="A60" s="431" t="s">
        <v>195</v>
      </c>
      <c r="B60" s="426"/>
      <c r="C60" s="426"/>
      <c r="D60" s="426"/>
      <c r="E60" s="426"/>
      <c r="F60" s="432"/>
    </row>
    <row r="61" spans="1:6" hidden="1" x14ac:dyDescent="0.25">
      <c r="A61" s="431" t="s">
        <v>196</v>
      </c>
      <c r="B61" s="426"/>
      <c r="C61" s="426"/>
      <c r="D61" s="426"/>
      <c r="E61" s="426"/>
      <c r="F61" s="432"/>
    </row>
    <row r="62" spans="1:6" hidden="1" x14ac:dyDescent="0.25">
      <c r="A62" s="431" t="s">
        <v>197</v>
      </c>
      <c r="B62" s="426"/>
      <c r="C62" s="426"/>
      <c r="D62" s="426"/>
      <c r="E62" s="426"/>
      <c r="F62" s="432"/>
    </row>
    <row r="63" spans="1:6" hidden="1" x14ac:dyDescent="0.25">
      <c r="A63" s="449" t="s">
        <v>381</v>
      </c>
      <c r="B63" s="444"/>
      <c r="C63" s="444"/>
      <c r="D63" s="444"/>
      <c r="E63" s="444"/>
      <c r="F63" s="445"/>
    </row>
    <row r="64" spans="1:6" hidden="1" x14ac:dyDescent="0.25">
      <c r="A64" s="429" t="s">
        <v>198</v>
      </c>
      <c r="B64" s="427"/>
      <c r="C64" s="427"/>
      <c r="D64" s="427"/>
      <c r="E64" s="427"/>
      <c r="F64" s="430"/>
    </row>
    <row r="65" spans="1:7" hidden="1" x14ac:dyDescent="0.25">
      <c r="A65" s="429" t="s">
        <v>199</v>
      </c>
      <c r="B65" s="427"/>
      <c r="C65" s="427"/>
      <c r="D65" s="427"/>
      <c r="E65" s="427"/>
      <c r="F65" s="430"/>
    </row>
    <row r="66" spans="1:7" hidden="1" x14ac:dyDescent="0.25">
      <c r="A66" s="448" t="s">
        <v>382</v>
      </c>
      <c r="B66" s="442"/>
      <c r="C66" s="442"/>
      <c r="D66" s="442"/>
      <c r="E66" s="442"/>
      <c r="F66" s="443"/>
    </row>
    <row r="67" spans="1:7" hidden="1" x14ac:dyDescent="0.25">
      <c r="A67" s="433" t="s">
        <v>375</v>
      </c>
      <c r="B67" s="426">
        <v>99</v>
      </c>
      <c r="C67" s="426">
        <v>128</v>
      </c>
      <c r="D67" s="426">
        <v>126</v>
      </c>
      <c r="E67" s="426">
        <v>118</v>
      </c>
      <c r="F67" s="432">
        <v>471</v>
      </c>
    </row>
    <row r="68" spans="1:7" hidden="1" x14ac:dyDescent="0.25">
      <c r="A68" s="433" t="s">
        <v>201</v>
      </c>
      <c r="B68" s="426">
        <v>44</v>
      </c>
      <c r="C68" s="426">
        <v>38</v>
      </c>
      <c r="D68" s="426">
        <v>34</v>
      </c>
      <c r="E68" s="426">
        <v>72</v>
      </c>
      <c r="F68" s="432">
        <v>188</v>
      </c>
    </row>
    <row r="69" spans="1:7" hidden="1" x14ac:dyDescent="0.25">
      <c r="A69" s="449" t="s">
        <v>383</v>
      </c>
      <c r="B69" s="444">
        <v>143</v>
      </c>
      <c r="C69" s="444">
        <v>166</v>
      </c>
      <c r="D69" s="444">
        <v>160</v>
      </c>
      <c r="E69" s="444">
        <v>190</v>
      </c>
      <c r="F69" s="445">
        <v>659</v>
      </c>
    </row>
    <row r="70" spans="1:7" hidden="1" x14ac:dyDescent="0.25">
      <c r="A70" s="429" t="s">
        <v>202</v>
      </c>
      <c r="B70" s="428"/>
      <c r="C70" s="428"/>
      <c r="D70" s="428"/>
      <c r="E70" s="428"/>
      <c r="F70" s="434"/>
    </row>
    <row r="71" spans="1:7" hidden="1" x14ac:dyDescent="0.25">
      <c r="A71" s="429" t="s">
        <v>203</v>
      </c>
      <c r="B71" s="428"/>
      <c r="C71" s="428"/>
      <c r="D71" s="428"/>
      <c r="E71" s="428"/>
      <c r="F71" s="434"/>
    </row>
    <row r="72" spans="1:7" hidden="1" x14ac:dyDescent="0.25">
      <c r="A72" s="429" t="s">
        <v>363</v>
      </c>
      <c r="B72" s="428"/>
      <c r="C72" s="428"/>
      <c r="D72" s="428"/>
      <c r="E72" s="428"/>
      <c r="F72" s="434"/>
    </row>
    <row r="73" spans="1:7" hidden="1" x14ac:dyDescent="0.25">
      <c r="A73" s="429" t="s">
        <v>204</v>
      </c>
      <c r="B73" s="428"/>
      <c r="C73" s="428"/>
      <c r="D73" s="428"/>
      <c r="E73" s="428"/>
      <c r="F73" s="434"/>
    </row>
    <row r="74" spans="1:7" ht="15.75" hidden="1" thickBot="1" x14ac:dyDescent="0.3">
      <c r="A74" s="450" t="s">
        <v>384</v>
      </c>
      <c r="B74" s="446"/>
      <c r="C74" s="446"/>
      <c r="D74" s="446"/>
      <c r="E74" s="446"/>
      <c r="F74" s="447"/>
    </row>
    <row r="76" spans="1:7" ht="15.75" thickBot="1" x14ac:dyDescent="0.3"/>
    <row r="77" spans="1:7" ht="21.75" customHeight="1" x14ac:dyDescent="0.25">
      <c r="A77" s="490"/>
      <c r="B77" s="489" t="s">
        <v>6</v>
      </c>
      <c r="C77" s="489" t="s">
        <v>7</v>
      </c>
      <c r="D77" s="489" t="s">
        <v>8</v>
      </c>
      <c r="E77" s="489" t="s">
        <v>391</v>
      </c>
      <c r="F77" s="493" t="s">
        <v>185</v>
      </c>
      <c r="G77" s="494" t="s">
        <v>20</v>
      </c>
    </row>
    <row r="78" spans="1:7" ht="30" x14ac:dyDescent="0.25">
      <c r="A78" s="491" t="s">
        <v>392</v>
      </c>
      <c r="B78" s="485">
        <v>4</v>
      </c>
      <c r="C78" s="485">
        <v>3</v>
      </c>
      <c r="D78" s="485">
        <v>2</v>
      </c>
      <c r="E78" s="485">
        <v>2</v>
      </c>
      <c r="F78" s="485">
        <v>4</v>
      </c>
      <c r="G78" s="487">
        <v>15</v>
      </c>
    </row>
    <row r="79" spans="1:7" ht="45.75" thickBot="1" x14ac:dyDescent="0.3">
      <c r="A79" s="492" t="s">
        <v>393</v>
      </c>
      <c r="B79" s="486">
        <v>9</v>
      </c>
      <c r="C79" s="486">
        <v>6</v>
      </c>
      <c r="D79" s="486">
        <v>2</v>
      </c>
      <c r="E79" s="486">
        <v>5</v>
      </c>
      <c r="F79" s="486">
        <v>6</v>
      </c>
      <c r="G79" s="488">
        <v>28</v>
      </c>
    </row>
  </sheetData>
  <mergeCells count="24">
    <mergeCell ref="C3:D3"/>
    <mergeCell ref="A3:A4"/>
    <mergeCell ref="B3:B4"/>
    <mergeCell ref="B21:C21"/>
    <mergeCell ref="D21:E21"/>
    <mergeCell ref="A30:A31"/>
    <mergeCell ref="B30:E30"/>
    <mergeCell ref="D27:E27"/>
    <mergeCell ref="B22:C22"/>
    <mergeCell ref="B23:C23"/>
    <mergeCell ref="B24:C24"/>
    <mergeCell ref="B25:C25"/>
    <mergeCell ref="B26:C26"/>
    <mergeCell ref="B27:C27"/>
    <mergeCell ref="D22:E22"/>
    <mergeCell ref="D23:E23"/>
    <mergeCell ref="D24:E24"/>
    <mergeCell ref="D25:E25"/>
    <mergeCell ref="D26:E26"/>
    <mergeCell ref="E33:E36"/>
    <mergeCell ref="E38:E40"/>
    <mergeCell ref="E42:E43"/>
    <mergeCell ref="E45:E46"/>
    <mergeCell ref="E48:E51"/>
  </mergeCells>
  <pageMargins left="0.7" right="0.7" top="0.75" bottom="0.75"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5"/>
  <sheetViews>
    <sheetView workbookViewId="0">
      <selection activeCell="G55" sqref="G55"/>
    </sheetView>
  </sheetViews>
  <sheetFormatPr baseColWidth="10" defaultRowHeight="15" x14ac:dyDescent="0.25"/>
  <cols>
    <col min="1" max="1" width="22.42578125" customWidth="1"/>
    <col min="2" max="6" width="22.7109375" bestFit="1" customWidth="1"/>
    <col min="7" max="7" width="22.7109375" customWidth="1"/>
    <col min="8" max="8" width="24.42578125" customWidth="1"/>
    <col min="9" max="9" width="21.140625" customWidth="1"/>
  </cols>
  <sheetData>
    <row r="1" spans="1:8" x14ac:dyDescent="0.25">
      <c r="A1" s="40" t="s">
        <v>78</v>
      </c>
      <c r="B1" s="40"/>
      <c r="C1" s="40"/>
    </row>
    <row r="2" spans="1:8" ht="4.5" customHeight="1" thickBot="1" x14ac:dyDescent="0.3"/>
    <row r="3" spans="1:8" ht="62.25" customHeight="1" x14ac:dyDescent="0.25">
      <c r="A3" s="82"/>
      <c r="B3" s="77" t="s">
        <v>82</v>
      </c>
      <c r="C3" s="298" t="s">
        <v>83</v>
      </c>
      <c r="D3" s="298" t="s">
        <v>84</v>
      </c>
      <c r="E3" s="298" t="s">
        <v>85</v>
      </c>
      <c r="F3" s="298" t="s">
        <v>86</v>
      </c>
      <c r="G3" s="263" t="s">
        <v>296</v>
      </c>
      <c r="H3" s="78" t="s">
        <v>94</v>
      </c>
    </row>
    <row r="4" spans="1:8" ht="24" customHeight="1" x14ac:dyDescent="0.25">
      <c r="A4" s="17" t="s">
        <v>6</v>
      </c>
      <c r="B4" s="37">
        <v>33</v>
      </c>
      <c r="C4" s="299"/>
      <c r="D4" s="300"/>
      <c r="E4" s="300"/>
      <c r="F4" s="300"/>
      <c r="G4" s="105">
        <v>45</v>
      </c>
      <c r="H4" s="303">
        <f t="shared" ref="H4:H9" si="0">(G4-B4)/B4*100</f>
        <v>36.363636363636367</v>
      </c>
    </row>
    <row r="5" spans="1:8" ht="24" customHeight="1" x14ac:dyDescent="0.25">
      <c r="A5" s="17" t="s">
        <v>7</v>
      </c>
      <c r="B5" s="37">
        <v>16</v>
      </c>
      <c r="C5" s="299"/>
      <c r="D5" s="300"/>
      <c r="E5" s="300"/>
      <c r="F5" s="300"/>
      <c r="G5" s="105">
        <v>27</v>
      </c>
      <c r="H5" s="303">
        <f t="shared" si="0"/>
        <v>68.75</v>
      </c>
    </row>
    <row r="6" spans="1:8" ht="24" customHeight="1" x14ac:dyDescent="0.25">
      <c r="A6" s="17" t="s">
        <v>8</v>
      </c>
      <c r="B6" s="37">
        <v>1</v>
      </c>
      <c r="C6" s="299"/>
      <c r="D6" s="300"/>
      <c r="E6" s="300"/>
      <c r="F6" s="300"/>
      <c r="G6" s="105">
        <v>4</v>
      </c>
      <c r="H6" s="303">
        <f t="shared" si="0"/>
        <v>300</v>
      </c>
    </row>
    <row r="7" spans="1:8" ht="24" customHeight="1" x14ac:dyDescent="0.25">
      <c r="A7" s="17" t="s">
        <v>9</v>
      </c>
      <c r="B7" s="37">
        <v>24</v>
      </c>
      <c r="C7" s="299"/>
      <c r="D7" s="300"/>
      <c r="E7" s="300"/>
      <c r="F7" s="300"/>
      <c r="G7" s="105">
        <v>24</v>
      </c>
      <c r="H7" s="303">
        <f t="shared" si="0"/>
        <v>0</v>
      </c>
    </row>
    <row r="8" spans="1:8" ht="24" customHeight="1" x14ac:dyDescent="0.25">
      <c r="A8" s="17" t="s">
        <v>10</v>
      </c>
      <c r="B8" s="37">
        <v>7</v>
      </c>
      <c r="C8" s="299"/>
      <c r="D8" s="300"/>
      <c r="E8" s="300"/>
      <c r="F8" s="300"/>
      <c r="G8" s="105">
        <v>12</v>
      </c>
      <c r="H8" s="303">
        <f t="shared" si="0"/>
        <v>71.428571428571431</v>
      </c>
    </row>
    <row r="9" spans="1:8" ht="24" customHeight="1" thickBot="1" x14ac:dyDescent="0.3">
      <c r="A9" s="56" t="s">
        <v>36</v>
      </c>
      <c r="B9" s="294">
        <f>SUM(B4:B8)</f>
        <v>81</v>
      </c>
      <c r="C9" s="301"/>
      <c r="D9" s="302"/>
      <c r="E9" s="302"/>
      <c r="F9" s="302"/>
      <c r="G9" s="294">
        <f>SUM(G4:G8)</f>
        <v>112</v>
      </c>
      <c r="H9" s="304">
        <f t="shared" si="0"/>
        <v>38.271604938271601</v>
      </c>
    </row>
    <row r="10" spans="1:8" x14ac:dyDescent="0.25">
      <c r="A10" s="81" t="s">
        <v>80</v>
      </c>
    </row>
    <row r="11" spans="1:8" x14ac:dyDescent="0.25">
      <c r="A11" s="57"/>
    </row>
    <row r="12" spans="1:8" x14ac:dyDescent="0.25">
      <c r="A12" s="306" t="s">
        <v>81</v>
      </c>
      <c r="B12" s="40"/>
      <c r="C12" s="40"/>
    </row>
    <row r="13" spans="1:8" ht="6.75" customHeight="1" thickBot="1" x14ac:dyDescent="0.3"/>
    <row r="14" spans="1:8" s="5" customFormat="1" ht="37.5" customHeight="1" x14ac:dyDescent="0.25">
      <c r="A14" s="73"/>
      <c r="B14" s="813" t="s">
        <v>297</v>
      </c>
      <c r="C14" s="814"/>
      <c r="D14" s="813" t="s">
        <v>298</v>
      </c>
      <c r="E14" s="815"/>
      <c r="F14" s="402" t="s">
        <v>352</v>
      </c>
      <c r="G14" s="155"/>
    </row>
    <row r="15" spans="1:8" ht="23.25" customHeight="1" x14ac:dyDescent="0.25">
      <c r="A15" s="17" t="s">
        <v>6</v>
      </c>
      <c r="B15" s="824">
        <v>45</v>
      </c>
      <c r="C15" s="826"/>
      <c r="D15" s="824">
        <v>44</v>
      </c>
      <c r="E15" s="825"/>
      <c r="F15" s="403">
        <v>19.850000000000001</v>
      </c>
      <c r="G15" s="305"/>
    </row>
    <row r="16" spans="1:8" ht="23.25" customHeight="1" x14ac:dyDescent="0.25">
      <c r="A16" s="17" t="s">
        <v>7</v>
      </c>
      <c r="B16" s="824">
        <v>27</v>
      </c>
      <c r="C16" s="826"/>
      <c r="D16" s="824">
        <v>25</v>
      </c>
      <c r="E16" s="825"/>
      <c r="F16" s="403">
        <v>17.7</v>
      </c>
      <c r="G16" s="305"/>
    </row>
    <row r="17" spans="1:8" ht="23.25" customHeight="1" x14ac:dyDescent="0.25">
      <c r="A17" s="17" t="s">
        <v>8</v>
      </c>
      <c r="B17" s="824">
        <v>4</v>
      </c>
      <c r="C17" s="826"/>
      <c r="D17" s="824">
        <v>3</v>
      </c>
      <c r="E17" s="825"/>
      <c r="F17" s="403">
        <v>3.2</v>
      </c>
      <c r="G17" s="305"/>
    </row>
    <row r="18" spans="1:8" ht="23.25" customHeight="1" x14ac:dyDescent="0.25">
      <c r="A18" s="17" t="s">
        <v>9</v>
      </c>
      <c r="B18" s="824">
        <v>24</v>
      </c>
      <c r="C18" s="826"/>
      <c r="D18" s="824">
        <v>24</v>
      </c>
      <c r="E18" s="825"/>
      <c r="F18" s="403">
        <v>11.45</v>
      </c>
      <c r="G18" s="305"/>
    </row>
    <row r="19" spans="1:8" ht="23.25" customHeight="1" x14ac:dyDescent="0.25">
      <c r="A19" s="17" t="s">
        <v>10</v>
      </c>
      <c r="B19" s="824">
        <v>12</v>
      </c>
      <c r="C19" s="826"/>
      <c r="D19" s="824">
        <v>11</v>
      </c>
      <c r="E19" s="825"/>
      <c r="F19" s="403">
        <v>3</v>
      </c>
      <c r="G19" s="405" t="s">
        <v>307</v>
      </c>
    </row>
    <row r="20" spans="1:8" ht="23.25" customHeight="1" thickBot="1" x14ac:dyDescent="0.3">
      <c r="A20" s="56" t="s">
        <v>36</v>
      </c>
      <c r="B20" s="822">
        <f>SUM(B15:C19)</f>
        <v>112</v>
      </c>
      <c r="C20" s="827"/>
      <c r="D20" s="822">
        <f>SUM(D15:E19)</f>
        <v>107</v>
      </c>
      <c r="E20" s="823"/>
      <c r="F20" s="404">
        <f>SUM(F15:F19)</f>
        <v>55.2</v>
      </c>
      <c r="G20" s="305"/>
    </row>
    <row r="21" spans="1:8" x14ac:dyDescent="0.25">
      <c r="A21" s="197" t="s">
        <v>191</v>
      </c>
    </row>
    <row r="22" spans="1:8" x14ac:dyDescent="0.25">
      <c r="A22" s="57"/>
    </row>
    <row r="23" spans="1:8" x14ac:dyDescent="0.25">
      <c r="A23" s="57"/>
    </row>
    <row r="24" spans="1:8" x14ac:dyDescent="0.25">
      <c r="A24" s="57" t="s">
        <v>87</v>
      </c>
    </row>
    <row r="25" spans="1:8" ht="15.75" thickBot="1" x14ac:dyDescent="0.3">
      <c r="A25" s="200" t="s">
        <v>206</v>
      </c>
    </row>
    <row r="26" spans="1:8" ht="30" x14ac:dyDescent="0.25">
      <c r="A26" s="75" t="s">
        <v>71</v>
      </c>
      <c r="B26" s="396">
        <v>42369</v>
      </c>
      <c r="C26" s="396">
        <v>42735</v>
      </c>
      <c r="D26" s="396">
        <v>43100</v>
      </c>
      <c r="E26" s="396">
        <v>43465</v>
      </c>
      <c r="F26" s="396">
        <v>43830</v>
      </c>
      <c r="G26" s="390" t="s">
        <v>73</v>
      </c>
      <c r="H26" s="390" t="s">
        <v>89</v>
      </c>
    </row>
    <row r="27" spans="1:8" ht="28.5" customHeight="1" x14ac:dyDescent="0.25">
      <c r="A27" s="385" t="s">
        <v>88</v>
      </c>
      <c r="B27" s="388">
        <v>3282</v>
      </c>
      <c r="C27" s="388">
        <v>3759</v>
      </c>
      <c r="D27" s="388">
        <v>4154</v>
      </c>
      <c r="E27" s="388">
        <v>4506</v>
      </c>
      <c r="F27" s="299">
        <v>4887</v>
      </c>
      <c r="G27" s="410">
        <f>((F27-B27)/B27)*100</f>
        <v>48.903107861060327</v>
      </c>
      <c r="H27" s="110">
        <f>F27-B27</f>
        <v>1605</v>
      </c>
    </row>
    <row r="28" spans="1:8" ht="31.5" customHeight="1" thickBot="1" x14ac:dyDescent="0.3">
      <c r="A28" s="83" t="s">
        <v>74</v>
      </c>
      <c r="B28" s="387">
        <v>26290</v>
      </c>
      <c r="C28" s="387">
        <v>27065</v>
      </c>
      <c r="D28" s="387">
        <v>27778</v>
      </c>
      <c r="E28" s="387">
        <v>28340</v>
      </c>
      <c r="F28" s="301">
        <v>28966</v>
      </c>
      <c r="G28" s="401">
        <f>((F28-B28)/B28)*100</f>
        <v>10.178775199695702</v>
      </c>
      <c r="H28" s="124">
        <f>F28-B28</f>
        <v>2676</v>
      </c>
    </row>
    <row r="31" spans="1:8" x14ac:dyDescent="0.25">
      <c r="A31" t="s">
        <v>351</v>
      </c>
    </row>
    <row r="32" spans="1:8" ht="15.75" thickBot="1" x14ac:dyDescent="0.3">
      <c r="A32" s="198" t="s">
        <v>206</v>
      </c>
    </row>
    <row r="33" spans="1:9" ht="50.25" customHeight="1" x14ac:dyDescent="0.25">
      <c r="A33" s="73"/>
      <c r="B33" s="813" t="s">
        <v>76</v>
      </c>
      <c r="C33" s="814"/>
      <c r="D33" s="813" t="s">
        <v>77</v>
      </c>
      <c r="E33" s="815"/>
      <c r="F33" s="390" t="s">
        <v>93</v>
      </c>
    </row>
    <row r="34" spans="1:9" ht="23.25" customHeight="1" x14ac:dyDescent="0.25">
      <c r="A34" s="17" t="s">
        <v>6</v>
      </c>
      <c r="B34" s="820">
        <v>1437</v>
      </c>
      <c r="C34" s="821"/>
      <c r="D34" s="816">
        <v>1923</v>
      </c>
      <c r="E34" s="817"/>
      <c r="F34" s="295">
        <f>((D34-B34)/B34)*100</f>
        <v>33.820459290187891</v>
      </c>
    </row>
    <row r="35" spans="1:9" ht="23.25" customHeight="1" x14ac:dyDescent="0.25">
      <c r="A35" s="17" t="s">
        <v>7</v>
      </c>
      <c r="B35" s="820">
        <v>494</v>
      </c>
      <c r="C35" s="821"/>
      <c r="D35" s="816">
        <v>1101</v>
      </c>
      <c r="E35" s="817"/>
      <c r="F35" s="295">
        <f t="shared" ref="F35:F39" si="1">((D35-B35)/B35)*100</f>
        <v>122.8744939271255</v>
      </c>
    </row>
    <row r="36" spans="1:9" ht="23.25" customHeight="1" x14ac:dyDescent="0.25">
      <c r="A36" s="17" t="s">
        <v>8</v>
      </c>
      <c r="B36" s="820">
        <v>60</v>
      </c>
      <c r="C36" s="821"/>
      <c r="D36" s="816">
        <v>144</v>
      </c>
      <c r="E36" s="817"/>
      <c r="F36" s="295">
        <f t="shared" si="1"/>
        <v>140</v>
      </c>
    </row>
    <row r="37" spans="1:9" ht="23.25" customHeight="1" x14ac:dyDescent="0.25">
      <c r="A37" s="17" t="s">
        <v>9</v>
      </c>
      <c r="B37" s="820">
        <v>1035</v>
      </c>
      <c r="C37" s="821"/>
      <c r="D37" s="816">
        <v>1255</v>
      </c>
      <c r="E37" s="817"/>
      <c r="F37" s="295">
        <f t="shared" si="1"/>
        <v>21.256038647342994</v>
      </c>
    </row>
    <row r="38" spans="1:9" ht="23.25" customHeight="1" x14ac:dyDescent="0.25">
      <c r="A38" s="17" t="s">
        <v>10</v>
      </c>
      <c r="B38" s="820">
        <v>256</v>
      </c>
      <c r="C38" s="821"/>
      <c r="D38" s="816">
        <v>464</v>
      </c>
      <c r="E38" s="817"/>
      <c r="F38" s="295">
        <f t="shared" si="1"/>
        <v>81.25</v>
      </c>
    </row>
    <row r="39" spans="1:9" ht="23.25" customHeight="1" thickBot="1" x14ac:dyDescent="0.3">
      <c r="A39" s="56" t="s">
        <v>36</v>
      </c>
      <c r="B39" s="818">
        <f>SUM(B34:C38)</f>
        <v>3282</v>
      </c>
      <c r="C39" s="819"/>
      <c r="D39" s="818">
        <f>SUM(D34:E38)</f>
        <v>4887</v>
      </c>
      <c r="E39" s="819"/>
      <c r="F39" s="296">
        <f t="shared" si="1"/>
        <v>48.903107861060327</v>
      </c>
    </row>
    <row r="41" spans="1:9" x14ac:dyDescent="0.25">
      <c r="A41" s="57" t="s">
        <v>104</v>
      </c>
    </row>
    <row r="42" spans="1:9" ht="15.75" thickBot="1" x14ac:dyDescent="0.3"/>
    <row r="43" spans="1:9" ht="22.5" customHeight="1" x14ac:dyDescent="0.25">
      <c r="A43" s="502"/>
      <c r="B43" s="503" t="s">
        <v>6</v>
      </c>
      <c r="C43" s="503" t="s">
        <v>7</v>
      </c>
      <c r="D43" s="503" t="s">
        <v>8</v>
      </c>
      <c r="E43" s="503" t="s">
        <v>9</v>
      </c>
      <c r="F43" s="503" t="s">
        <v>10</v>
      </c>
      <c r="G43" s="504" t="s">
        <v>36</v>
      </c>
      <c r="I43" s="520"/>
    </row>
    <row r="44" spans="1:9" ht="18.75" customHeight="1" x14ac:dyDescent="0.25">
      <c r="A44" s="505" t="s">
        <v>105</v>
      </c>
      <c r="B44" s="451">
        <v>1</v>
      </c>
      <c r="C44" s="499">
        <v>0</v>
      </c>
      <c r="D44" s="495">
        <v>0</v>
      </c>
      <c r="E44" s="495">
        <v>0</v>
      </c>
      <c r="F44" s="495">
        <v>0</v>
      </c>
      <c r="G44" s="286">
        <f>B44+C44+D44+E44+F44</f>
        <v>1</v>
      </c>
      <c r="I44" s="156"/>
    </row>
    <row r="45" spans="1:9" ht="18.75" customHeight="1" x14ac:dyDescent="0.25">
      <c r="A45" s="506" t="s">
        <v>106</v>
      </c>
      <c r="B45" s="474">
        <v>5</v>
      </c>
      <c r="C45" s="495">
        <v>0</v>
      </c>
      <c r="D45" s="495">
        <v>1</v>
      </c>
      <c r="E45" s="495">
        <v>0</v>
      </c>
      <c r="F45" s="495">
        <v>0</v>
      </c>
      <c r="G45" s="286">
        <f t="shared" ref="G45:G54" si="2">B45+C45+D45+E45+F45</f>
        <v>6</v>
      </c>
      <c r="I45" s="521"/>
    </row>
    <row r="46" spans="1:9" ht="18.75" customHeight="1" x14ac:dyDescent="0.25">
      <c r="A46" s="500" t="s">
        <v>107</v>
      </c>
      <c r="B46" s="451">
        <v>4</v>
      </c>
      <c r="C46" s="495">
        <v>2</v>
      </c>
      <c r="D46" s="495">
        <v>0</v>
      </c>
      <c r="E46" s="495">
        <v>1</v>
      </c>
      <c r="F46" s="495">
        <v>2</v>
      </c>
      <c r="G46" s="286">
        <f t="shared" si="2"/>
        <v>9</v>
      </c>
      <c r="I46" s="156"/>
    </row>
    <row r="47" spans="1:9" ht="18.75" customHeight="1" x14ac:dyDescent="0.25">
      <c r="A47" s="500" t="s">
        <v>108</v>
      </c>
      <c r="B47" s="451">
        <v>8</v>
      </c>
      <c r="C47" s="495">
        <v>5</v>
      </c>
      <c r="D47" s="495">
        <v>0</v>
      </c>
      <c r="E47" s="495">
        <v>3</v>
      </c>
      <c r="F47" s="495">
        <v>1</v>
      </c>
      <c r="G47" s="286">
        <f t="shared" si="2"/>
        <v>17</v>
      </c>
      <c r="I47" s="156"/>
    </row>
    <row r="48" spans="1:9" ht="18.75" customHeight="1" x14ac:dyDescent="0.25">
      <c r="A48" s="500" t="s">
        <v>109</v>
      </c>
      <c r="B48" s="451">
        <v>5</v>
      </c>
      <c r="C48" s="495">
        <v>6</v>
      </c>
      <c r="D48" s="495">
        <v>1</v>
      </c>
      <c r="E48" s="495">
        <v>5</v>
      </c>
      <c r="F48" s="495">
        <v>3</v>
      </c>
      <c r="G48" s="286">
        <f t="shared" si="2"/>
        <v>20</v>
      </c>
      <c r="I48" s="156"/>
    </row>
    <row r="49" spans="1:9" ht="18.75" customHeight="1" x14ac:dyDescent="0.25">
      <c r="A49" s="500" t="s">
        <v>114</v>
      </c>
      <c r="B49" s="451">
        <v>7</v>
      </c>
      <c r="C49" s="495">
        <v>3</v>
      </c>
      <c r="D49" s="495">
        <v>2</v>
      </c>
      <c r="E49" s="495">
        <v>5</v>
      </c>
      <c r="F49" s="495">
        <v>1</v>
      </c>
      <c r="G49" s="286">
        <f t="shared" si="2"/>
        <v>18</v>
      </c>
      <c r="I49" s="156"/>
    </row>
    <row r="50" spans="1:9" ht="18.75" customHeight="1" x14ac:dyDescent="0.25">
      <c r="A50" s="500" t="s">
        <v>110</v>
      </c>
      <c r="B50" s="451">
        <v>3</v>
      </c>
      <c r="C50" s="495">
        <v>2</v>
      </c>
      <c r="D50" s="495">
        <v>0</v>
      </c>
      <c r="E50" s="495">
        <v>5</v>
      </c>
      <c r="F50" s="495">
        <v>2</v>
      </c>
      <c r="G50" s="286">
        <f t="shared" si="2"/>
        <v>12</v>
      </c>
      <c r="I50" s="156"/>
    </row>
    <row r="51" spans="1:9" ht="18.75" customHeight="1" x14ac:dyDescent="0.25">
      <c r="A51" s="500" t="s">
        <v>111</v>
      </c>
      <c r="B51" s="451">
        <v>5</v>
      </c>
      <c r="C51" s="495">
        <v>2</v>
      </c>
      <c r="D51" s="495">
        <v>0</v>
      </c>
      <c r="E51" s="495">
        <v>1</v>
      </c>
      <c r="F51" s="495">
        <v>1</v>
      </c>
      <c r="G51" s="286">
        <f t="shared" si="2"/>
        <v>9</v>
      </c>
      <c r="I51" s="156"/>
    </row>
    <row r="52" spans="1:9" ht="18.75" customHeight="1" x14ac:dyDescent="0.25">
      <c r="A52" s="500" t="s">
        <v>112</v>
      </c>
      <c r="B52" s="451">
        <v>2</v>
      </c>
      <c r="C52" s="495">
        <v>2</v>
      </c>
      <c r="D52" s="495">
        <v>0</v>
      </c>
      <c r="E52" s="495">
        <v>1</v>
      </c>
      <c r="F52" s="495">
        <v>1</v>
      </c>
      <c r="G52" s="286">
        <f t="shared" si="2"/>
        <v>6</v>
      </c>
      <c r="I52" s="156"/>
    </row>
    <row r="53" spans="1:9" ht="18.75" customHeight="1" x14ac:dyDescent="0.25">
      <c r="A53" s="507" t="s">
        <v>113</v>
      </c>
      <c r="B53" s="451">
        <v>4</v>
      </c>
      <c r="C53" s="495">
        <v>4</v>
      </c>
      <c r="D53" s="495">
        <v>0</v>
      </c>
      <c r="E53" s="495">
        <v>3</v>
      </c>
      <c r="F53" s="495">
        <v>1</v>
      </c>
      <c r="G53" s="286">
        <f t="shared" si="2"/>
        <v>12</v>
      </c>
      <c r="I53" s="156"/>
    </row>
    <row r="54" spans="1:9" ht="18.75" customHeight="1" thickBot="1" x14ac:dyDescent="0.3">
      <c r="A54" s="501" t="s">
        <v>20</v>
      </c>
      <c r="B54" s="498">
        <f>SUM(B44:B53)</f>
        <v>44</v>
      </c>
      <c r="C54" s="496">
        <v>26</v>
      </c>
      <c r="D54" s="496">
        <v>4</v>
      </c>
      <c r="E54" s="497">
        <v>24</v>
      </c>
      <c r="F54" s="497">
        <v>12</v>
      </c>
      <c r="G54" s="481">
        <f t="shared" si="2"/>
        <v>110</v>
      </c>
      <c r="I54" s="156"/>
    </row>
    <row r="55" spans="1:9" x14ac:dyDescent="0.25">
      <c r="B55" s="198"/>
    </row>
    <row r="56" spans="1:9" x14ac:dyDescent="0.25">
      <c r="A56" s="54" t="s">
        <v>115</v>
      </c>
    </row>
    <row r="58" spans="1:9" x14ac:dyDescent="0.25">
      <c r="A58" t="s">
        <v>116</v>
      </c>
    </row>
    <row r="59" spans="1:9" ht="15.75" thickBot="1" x14ac:dyDescent="0.3"/>
    <row r="60" spans="1:9" ht="24" customHeight="1" x14ac:dyDescent="0.25">
      <c r="A60" s="513"/>
      <c r="B60" s="514" t="s">
        <v>6</v>
      </c>
      <c r="C60" s="514" t="s">
        <v>7</v>
      </c>
      <c r="D60" s="514" t="s">
        <v>8</v>
      </c>
      <c r="E60" s="514" t="s">
        <v>9</v>
      </c>
      <c r="F60" s="514" t="s">
        <v>10</v>
      </c>
      <c r="G60" s="515" t="s">
        <v>36</v>
      </c>
    </row>
    <row r="61" spans="1:9" ht="22.5" customHeight="1" x14ac:dyDescent="0.25">
      <c r="A61" s="516" t="s">
        <v>120</v>
      </c>
      <c r="B61" s="451">
        <v>1</v>
      </c>
      <c r="C61" s="519">
        <v>1</v>
      </c>
      <c r="D61" s="519">
        <v>1</v>
      </c>
      <c r="E61" s="510">
        <v>0</v>
      </c>
      <c r="F61" s="510">
        <v>2</v>
      </c>
      <c r="G61" s="482">
        <f>B61+C61+D61+E61+F61</f>
        <v>5</v>
      </c>
    </row>
    <row r="62" spans="1:9" ht="22.5" customHeight="1" x14ac:dyDescent="0.25">
      <c r="A62" s="517" t="s">
        <v>117</v>
      </c>
      <c r="B62" s="474">
        <v>18</v>
      </c>
      <c r="C62" s="510">
        <v>13</v>
      </c>
      <c r="D62" s="519">
        <v>1</v>
      </c>
      <c r="E62" s="510">
        <v>8</v>
      </c>
      <c r="F62" s="510">
        <v>5</v>
      </c>
      <c r="G62" s="482">
        <f t="shared" ref="G62:G65" si="3">B62+C62+D62+E62+F62</f>
        <v>45</v>
      </c>
    </row>
    <row r="63" spans="1:9" ht="22.5" customHeight="1" x14ac:dyDescent="0.25">
      <c r="A63" s="512" t="s">
        <v>118</v>
      </c>
      <c r="B63" s="451">
        <v>21</v>
      </c>
      <c r="C63" s="510">
        <v>9</v>
      </c>
      <c r="D63" s="519">
        <v>2</v>
      </c>
      <c r="E63" s="510">
        <v>9</v>
      </c>
      <c r="F63" s="510">
        <v>5</v>
      </c>
      <c r="G63" s="482">
        <f t="shared" si="3"/>
        <v>46</v>
      </c>
    </row>
    <row r="64" spans="1:9" ht="22.5" customHeight="1" x14ac:dyDescent="0.25">
      <c r="A64" s="518" t="s">
        <v>119</v>
      </c>
      <c r="B64" s="451">
        <v>4</v>
      </c>
      <c r="C64" s="510">
        <v>1</v>
      </c>
      <c r="D64" s="519">
        <v>0</v>
      </c>
      <c r="E64" s="510">
        <v>7</v>
      </c>
      <c r="F64" s="510">
        <v>0</v>
      </c>
      <c r="G64" s="482">
        <f t="shared" si="3"/>
        <v>12</v>
      </c>
    </row>
    <row r="65" spans="1:7" ht="22.5" customHeight="1" thickBot="1" x14ac:dyDescent="0.3">
      <c r="A65" s="509" t="s">
        <v>20</v>
      </c>
      <c r="B65" s="508">
        <f>SUM(B61:B64)</f>
        <v>44</v>
      </c>
      <c r="C65" s="511">
        <v>24</v>
      </c>
      <c r="D65" s="483">
        <v>4</v>
      </c>
      <c r="E65" s="511">
        <v>24</v>
      </c>
      <c r="F65" s="511">
        <v>12</v>
      </c>
      <c r="G65" s="484">
        <f t="shared" si="3"/>
        <v>108</v>
      </c>
    </row>
  </sheetData>
  <mergeCells count="28">
    <mergeCell ref="B14:C14"/>
    <mergeCell ref="D14:E14"/>
    <mergeCell ref="D15:E15"/>
    <mergeCell ref="B34:C34"/>
    <mergeCell ref="B33:C33"/>
    <mergeCell ref="D33:E33"/>
    <mergeCell ref="B15:C15"/>
    <mergeCell ref="B16:C16"/>
    <mergeCell ref="B17:C17"/>
    <mergeCell ref="B18:C18"/>
    <mergeCell ref="B19:C19"/>
    <mergeCell ref="B20:C20"/>
    <mergeCell ref="D16:E16"/>
    <mergeCell ref="D17:E17"/>
    <mergeCell ref="D18:E18"/>
    <mergeCell ref="D19:E19"/>
    <mergeCell ref="D20:E20"/>
    <mergeCell ref="D34:E34"/>
    <mergeCell ref="D35:E35"/>
    <mergeCell ref="D36:E36"/>
    <mergeCell ref="D37:E37"/>
    <mergeCell ref="D38:E38"/>
    <mergeCell ref="D39:E39"/>
    <mergeCell ref="B35:C35"/>
    <mergeCell ref="B36:C36"/>
    <mergeCell ref="B37:C37"/>
    <mergeCell ref="B38:C38"/>
    <mergeCell ref="B39:C39"/>
  </mergeCells>
  <pageMargins left="0.7" right="0.7" top="0.75" bottom="0.75" header="0.3" footer="0.3"/>
  <pageSetup paperSize="9"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topLeftCell="A22" workbookViewId="0">
      <selection activeCell="G18" sqref="G18"/>
    </sheetView>
  </sheetViews>
  <sheetFormatPr baseColWidth="10" defaultRowHeight="15" x14ac:dyDescent="0.25"/>
  <cols>
    <col min="1" max="1" width="19.7109375" customWidth="1"/>
    <col min="2" max="3" width="15.85546875" customWidth="1"/>
    <col min="4" max="4" width="16.85546875" customWidth="1"/>
    <col min="5" max="5" width="16.5703125" customWidth="1"/>
    <col min="6" max="7" width="15.85546875" customWidth="1"/>
    <col min="8" max="8" width="18.85546875" customWidth="1"/>
    <col min="9" max="9" width="30.85546875" customWidth="1"/>
    <col min="10" max="10" width="30.42578125" customWidth="1"/>
  </cols>
  <sheetData>
    <row r="1" spans="1:9" x14ac:dyDescent="0.25">
      <c r="A1" t="s">
        <v>90</v>
      </c>
    </row>
    <row r="2" spans="1:9" ht="15.75" thickBot="1" x14ac:dyDescent="0.3"/>
    <row r="3" spans="1:9" ht="30" x14ac:dyDescent="0.25">
      <c r="A3" s="82" t="s">
        <v>1</v>
      </c>
      <c r="B3" s="76">
        <v>42005</v>
      </c>
      <c r="C3" s="76">
        <v>42370</v>
      </c>
      <c r="D3" s="76">
        <v>42736</v>
      </c>
      <c r="E3" s="76">
        <v>43465</v>
      </c>
      <c r="F3" s="76">
        <v>43830</v>
      </c>
      <c r="G3" s="76">
        <v>43831</v>
      </c>
      <c r="H3" s="77" t="s">
        <v>79</v>
      </c>
      <c r="I3" s="78" t="s">
        <v>96</v>
      </c>
    </row>
    <row r="4" spans="1:9" ht="24" customHeight="1" x14ac:dyDescent="0.25">
      <c r="A4" s="17" t="s">
        <v>6</v>
      </c>
      <c r="B4" s="37">
        <v>11</v>
      </c>
      <c r="C4" s="299"/>
      <c r="D4" s="299"/>
      <c r="E4" s="299"/>
      <c r="F4" s="299"/>
      <c r="G4" s="37">
        <v>13</v>
      </c>
      <c r="H4" s="260"/>
      <c r="I4" s="110">
        <f>G4-B4</f>
        <v>2</v>
      </c>
    </row>
    <row r="5" spans="1:9" ht="24" customHeight="1" x14ac:dyDescent="0.25">
      <c r="A5" s="17" t="s">
        <v>7</v>
      </c>
      <c r="B5" s="37">
        <v>10</v>
      </c>
      <c r="C5" s="299"/>
      <c r="D5" s="299"/>
      <c r="E5" s="299"/>
      <c r="F5" s="299"/>
      <c r="G5" s="37">
        <v>13</v>
      </c>
      <c r="H5" s="260"/>
      <c r="I5" s="110">
        <f>G5-B5</f>
        <v>3</v>
      </c>
    </row>
    <row r="6" spans="1:9" ht="24" customHeight="1" x14ac:dyDescent="0.25">
      <c r="A6" s="17" t="s">
        <v>8</v>
      </c>
      <c r="B6" s="37">
        <v>3</v>
      </c>
      <c r="C6" s="299"/>
      <c r="D6" s="299"/>
      <c r="E6" s="299"/>
      <c r="F6" s="299"/>
      <c r="G6" s="37">
        <v>4</v>
      </c>
      <c r="H6" s="260"/>
      <c r="I6" s="110">
        <f>G6-B6</f>
        <v>1</v>
      </c>
    </row>
    <row r="7" spans="1:9" ht="24" customHeight="1" x14ac:dyDescent="0.25">
      <c r="A7" s="17" t="s">
        <v>9</v>
      </c>
      <c r="B7" s="37">
        <v>7</v>
      </c>
      <c r="C7" s="299"/>
      <c r="D7" s="299"/>
      <c r="E7" s="299"/>
      <c r="F7" s="299"/>
      <c r="G7" s="37">
        <v>8</v>
      </c>
      <c r="H7" s="260"/>
      <c r="I7" s="110">
        <f>G7-B7</f>
        <v>1</v>
      </c>
    </row>
    <row r="8" spans="1:9" ht="24" customHeight="1" x14ac:dyDescent="0.25">
      <c r="A8" s="17" t="s">
        <v>10</v>
      </c>
      <c r="B8" s="37">
        <v>10</v>
      </c>
      <c r="C8" s="299"/>
      <c r="D8" s="299"/>
      <c r="E8" s="299"/>
      <c r="F8" s="299"/>
      <c r="G8" s="37">
        <v>7</v>
      </c>
      <c r="H8" s="260"/>
      <c r="I8" s="110">
        <f>G8-B8</f>
        <v>-3</v>
      </c>
    </row>
    <row r="9" spans="1:9" ht="24" customHeight="1" thickBot="1" x14ac:dyDescent="0.3">
      <c r="A9" s="56" t="s">
        <v>36</v>
      </c>
      <c r="B9" s="294">
        <f>SUM(B4:B8)</f>
        <v>41</v>
      </c>
      <c r="C9" s="301"/>
      <c r="D9" s="301"/>
      <c r="E9" s="301"/>
      <c r="F9" s="301"/>
      <c r="G9" s="294">
        <f>SUM(G4:G8)</f>
        <v>45</v>
      </c>
      <c r="H9" s="34"/>
      <c r="I9" s="294">
        <f>SUM(I4:I8)</f>
        <v>4</v>
      </c>
    </row>
    <row r="11" spans="1:9" x14ac:dyDescent="0.25">
      <c r="A11" s="57" t="s">
        <v>303</v>
      </c>
    </row>
    <row r="12" spans="1:9" ht="15.75" thickBot="1" x14ac:dyDescent="0.3">
      <c r="G12" s="89"/>
      <c r="H12" s="89"/>
    </row>
    <row r="13" spans="1:9" ht="24.75" customHeight="1" x14ac:dyDescent="0.25">
      <c r="A13" s="82" t="s">
        <v>1</v>
      </c>
      <c r="B13" s="833" t="s">
        <v>91</v>
      </c>
      <c r="C13" s="834"/>
      <c r="D13" s="85" t="s">
        <v>92</v>
      </c>
      <c r="E13" s="86"/>
      <c r="G13" s="89"/>
      <c r="H13" s="312"/>
    </row>
    <row r="14" spans="1:9" ht="24.75" customHeight="1" x14ac:dyDescent="0.25">
      <c r="A14" s="17" t="s">
        <v>6</v>
      </c>
      <c r="B14" s="820">
        <v>13</v>
      </c>
      <c r="C14" s="821"/>
      <c r="D14" s="831">
        <v>5</v>
      </c>
      <c r="E14" s="832"/>
      <c r="G14" s="89"/>
      <c r="H14" s="312"/>
    </row>
    <row r="15" spans="1:9" ht="24.75" customHeight="1" x14ac:dyDescent="0.25">
      <c r="A15" s="17" t="s">
        <v>7</v>
      </c>
      <c r="B15" s="820">
        <v>13</v>
      </c>
      <c r="C15" s="821"/>
      <c r="D15" s="831">
        <v>9</v>
      </c>
      <c r="E15" s="832"/>
      <c r="G15" s="89"/>
      <c r="H15" s="312"/>
    </row>
    <row r="16" spans="1:9" ht="24.75" customHeight="1" x14ac:dyDescent="0.25">
      <c r="A16" s="17" t="s">
        <v>8</v>
      </c>
      <c r="B16" s="820">
        <v>4</v>
      </c>
      <c r="C16" s="821"/>
      <c r="D16" s="831">
        <v>3</v>
      </c>
      <c r="E16" s="832"/>
      <c r="G16" s="89"/>
      <c r="H16" s="312"/>
    </row>
    <row r="17" spans="1:9" ht="24.75" customHeight="1" x14ac:dyDescent="0.25">
      <c r="A17" s="17" t="s">
        <v>9</v>
      </c>
      <c r="B17" s="820">
        <v>8</v>
      </c>
      <c r="C17" s="821"/>
      <c r="D17" s="831">
        <v>8</v>
      </c>
      <c r="E17" s="832"/>
      <c r="G17" s="89"/>
      <c r="H17" s="312"/>
    </row>
    <row r="18" spans="1:9" ht="24.75" customHeight="1" x14ac:dyDescent="0.25">
      <c r="A18" s="17" t="s">
        <v>10</v>
      </c>
      <c r="B18" s="820">
        <v>7</v>
      </c>
      <c r="C18" s="821"/>
      <c r="D18" s="831">
        <v>6</v>
      </c>
      <c r="E18" s="832"/>
      <c r="G18" s="89"/>
      <c r="H18" s="89"/>
    </row>
    <row r="19" spans="1:9" ht="24.75" customHeight="1" thickBot="1" x14ac:dyDescent="0.3">
      <c r="A19" s="56" t="s">
        <v>36</v>
      </c>
      <c r="B19" s="828">
        <f>SUM(B14:B18)</f>
        <v>45</v>
      </c>
      <c r="C19" s="829"/>
      <c r="D19" s="828">
        <f>SUM(D14:E18)</f>
        <v>31</v>
      </c>
      <c r="E19" s="830"/>
    </row>
    <row r="21" spans="1:9" x14ac:dyDescent="0.25">
      <c r="A21" s="57" t="s">
        <v>95</v>
      </c>
    </row>
    <row r="22" spans="1:9" ht="15.75" thickBot="1" x14ac:dyDescent="0.3"/>
    <row r="23" spans="1:9" ht="51.75" customHeight="1" x14ac:dyDescent="0.25">
      <c r="A23" s="391" t="s">
        <v>1</v>
      </c>
      <c r="B23" s="396">
        <v>42369</v>
      </c>
      <c r="C23" s="396">
        <v>42735</v>
      </c>
      <c r="D23" s="396">
        <v>43100</v>
      </c>
      <c r="E23" s="396">
        <v>43465</v>
      </c>
      <c r="F23" s="396">
        <v>43830</v>
      </c>
      <c r="G23" s="389" t="s">
        <v>79</v>
      </c>
      <c r="H23" s="392" t="s">
        <v>89</v>
      </c>
      <c r="I23" s="100" t="s">
        <v>121</v>
      </c>
    </row>
    <row r="24" spans="1:9" ht="22.5" customHeight="1" x14ac:dyDescent="0.25">
      <c r="A24" s="17" t="s">
        <v>6</v>
      </c>
      <c r="B24" s="388">
        <v>453</v>
      </c>
      <c r="C24" s="388">
        <v>459</v>
      </c>
      <c r="D24" s="388">
        <v>454</v>
      </c>
      <c r="E24" s="388">
        <v>443</v>
      </c>
      <c r="F24" s="299">
        <v>436</v>
      </c>
      <c r="G24" s="398">
        <f>((F24-B24)/B24)*100</f>
        <v>-3.7527593818984544</v>
      </c>
      <c r="H24" s="393">
        <f>F24-B24</f>
        <v>-17</v>
      </c>
      <c r="I24" s="407" t="s">
        <v>353</v>
      </c>
    </row>
    <row r="25" spans="1:9" ht="22.5" customHeight="1" x14ac:dyDescent="0.25">
      <c r="A25" s="17" t="s">
        <v>7</v>
      </c>
      <c r="B25" s="388">
        <v>367</v>
      </c>
      <c r="C25" s="388">
        <v>361</v>
      </c>
      <c r="D25" s="388">
        <v>382</v>
      </c>
      <c r="E25" s="388">
        <v>373</v>
      </c>
      <c r="F25" s="299">
        <v>387</v>
      </c>
      <c r="G25" s="398">
        <f t="shared" ref="G25:G29" si="0">((F25-B25)/B25)*100</f>
        <v>5.4495912806539506</v>
      </c>
      <c r="H25" s="393">
        <f t="shared" ref="H25:H29" si="1">F25-B25</f>
        <v>20</v>
      </c>
      <c r="I25" s="338"/>
    </row>
    <row r="26" spans="1:9" ht="22.5" customHeight="1" x14ac:dyDescent="0.25">
      <c r="A26" s="17" t="s">
        <v>8</v>
      </c>
      <c r="B26" s="388">
        <v>169</v>
      </c>
      <c r="C26" s="388">
        <v>164</v>
      </c>
      <c r="D26" s="388">
        <v>171</v>
      </c>
      <c r="E26" s="388">
        <v>217</v>
      </c>
      <c r="F26" s="299">
        <v>178</v>
      </c>
      <c r="G26" s="398">
        <f t="shared" si="0"/>
        <v>5.3254437869822491</v>
      </c>
      <c r="H26" s="393">
        <f t="shared" si="1"/>
        <v>9</v>
      </c>
      <c r="I26" s="338"/>
    </row>
    <row r="27" spans="1:9" ht="22.5" customHeight="1" x14ac:dyDescent="0.25">
      <c r="A27" s="17" t="s">
        <v>9</v>
      </c>
      <c r="B27" s="388">
        <v>442</v>
      </c>
      <c r="C27" s="388">
        <v>422</v>
      </c>
      <c r="D27" s="388">
        <v>405</v>
      </c>
      <c r="E27" s="388">
        <v>400</v>
      </c>
      <c r="F27" s="299">
        <v>384</v>
      </c>
      <c r="G27" s="398">
        <f t="shared" si="0"/>
        <v>-13.122171945701359</v>
      </c>
      <c r="H27" s="393">
        <f t="shared" si="1"/>
        <v>-58</v>
      </c>
      <c r="I27" s="338"/>
    </row>
    <row r="28" spans="1:9" ht="22.5" customHeight="1" x14ac:dyDescent="0.25">
      <c r="A28" s="17" t="s">
        <v>10</v>
      </c>
      <c r="B28" s="388">
        <v>441</v>
      </c>
      <c r="C28" s="388">
        <v>394</v>
      </c>
      <c r="D28" s="388">
        <v>331</v>
      </c>
      <c r="E28" s="388">
        <v>296</v>
      </c>
      <c r="F28" s="299">
        <v>300</v>
      </c>
      <c r="G28" s="398">
        <f t="shared" si="0"/>
        <v>-31.972789115646261</v>
      </c>
      <c r="H28" s="393">
        <f t="shared" si="1"/>
        <v>-141</v>
      </c>
      <c r="I28" s="338">
        <v>43</v>
      </c>
    </row>
    <row r="29" spans="1:9" ht="22.5" customHeight="1" thickBot="1" x14ac:dyDescent="0.3">
      <c r="A29" s="56" t="s">
        <v>36</v>
      </c>
      <c r="B29" s="387">
        <f t="shared" ref="B29:I29" si="2">SUM(B24:B28)</f>
        <v>1872</v>
      </c>
      <c r="C29" s="387">
        <f t="shared" si="2"/>
        <v>1800</v>
      </c>
      <c r="D29" s="387">
        <f t="shared" si="2"/>
        <v>1743</v>
      </c>
      <c r="E29" s="387">
        <f t="shared" si="2"/>
        <v>1729</v>
      </c>
      <c r="F29" s="294">
        <f t="shared" si="2"/>
        <v>1685</v>
      </c>
      <c r="G29" s="409">
        <f t="shared" si="0"/>
        <v>-9.9893162393162402</v>
      </c>
      <c r="H29" s="394">
        <f t="shared" si="1"/>
        <v>-187</v>
      </c>
      <c r="I29" s="406">
        <f t="shared" si="2"/>
        <v>43</v>
      </c>
    </row>
    <row r="32" spans="1:9" x14ac:dyDescent="0.25">
      <c r="A32" s="57" t="s">
        <v>301</v>
      </c>
    </row>
    <row r="33" spans="1:8" ht="15.75" thickBot="1" x14ac:dyDescent="0.3">
      <c r="A33" s="200" t="s">
        <v>206</v>
      </c>
    </row>
    <row r="34" spans="1:8" ht="45" x14ac:dyDescent="0.25">
      <c r="A34" s="75" t="s">
        <v>71</v>
      </c>
      <c r="B34" s="396">
        <v>42369</v>
      </c>
      <c r="C34" s="396">
        <v>42735</v>
      </c>
      <c r="D34" s="396">
        <v>43100</v>
      </c>
      <c r="E34" s="396">
        <v>43465</v>
      </c>
      <c r="F34" s="396">
        <v>43830</v>
      </c>
      <c r="G34" s="390" t="s">
        <v>73</v>
      </c>
      <c r="H34" s="390" t="s">
        <v>89</v>
      </c>
    </row>
    <row r="35" spans="1:8" ht="29.25" customHeight="1" x14ac:dyDescent="0.25">
      <c r="A35" s="385" t="s">
        <v>302</v>
      </c>
      <c r="B35" s="388">
        <v>1872</v>
      </c>
      <c r="C35" s="388">
        <v>1800</v>
      </c>
      <c r="D35" s="388">
        <v>1743</v>
      </c>
      <c r="E35" s="388">
        <v>1729</v>
      </c>
      <c r="F35" s="299">
        <v>1685</v>
      </c>
      <c r="G35" s="410">
        <f>((F35-B35)/B35)*100</f>
        <v>-9.9893162393162402</v>
      </c>
      <c r="H35" s="310"/>
    </row>
    <row r="36" spans="1:8" ht="45.75" thickBot="1" x14ac:dyDescent="0.3">
      <c r="A36" s="83" t="s">
        <v>74</v>
      </c>
      <c r="B36" s="387">
        <v>26290</v>
      </c>
      <c r="C36" s="387">
        <v>27065</v>
      </c>
      <c r="D36" s="387">
        <v>27778</v>
      </c>
      <c r="E36" s="387">
        <v>28340</v>
      </c>
      <c r="F36" s="301">
        <v>28966</v>
      </c>
      <c r="G36" s="401">
        <f>((F36-B36)/B36)*100</f>
        <v>10.178775199695702</v>
      </c>
      <c r="H36" s="311"/>
    </row>
  </sheetData>
  <mergeCells count="13">
    <mergeCell ref="B13:C13"/>
    <mergeCell ref="B14:C14"/>
    <mergeCell ref="D14:E14"/>
    <mergeCell ref="B15:C15"/>
    <mergeCell ref="D15:E15"/>
    <mergeCell ref="B19:C19"/>
    <mergeCell ref="D19:E19"/>
    <mergeCell ref="B16:C16"/>
    <mergeCell ref="D16:E16"/>
    <mergeCell ref="D17:E17"/>
    <mergeCell ref="B17:C17"/>
    <mergeCell ref="B18:C18"/>
    <mergeCell ref="D18:E1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24</vt:i4>
      </vt:variant>
      <vt:variant>
        <vt:lpstr>Plages nommées</vt:lpstr>
      </vt:variant>
      <vt:variant>
        <vt:i4>1</vt:i4>
      </vt:variant>
    </vt:vector>
  </HeadingPairs>
  <TitlesOfParts>
    <vt:vector size="25" baseType="lpstr">
      <vt:lpstr>Situation démographique</vt:lpstr>
      <vt:lpstr>Population par tranche d'âge</vt:lpstr>
      <vt:lpstr>Allocataires RSA</vt:lpstr>
      <vt:lpstr>Allocataires AAH</vt:lpstr>
      <vt:lpstr>Allocataires de l'APA</vt:lpstr>
      <vt:lpstr>mesures selon lieu de vie</vt:lpstr>
      <vt:lpstr>services</vt:lpstr>
      <vt:lpstr>MI</vt:lpstr>
      <vt:lpstr>Préposés</vt:lpstr>
      <vt:lpstr>Tous professionnels</vt:lpstr>
      <vt:lpstr>Nature mesure et lieu de vie</vt:lpstr>
      <vt:lpstr>DPF</vt:lpstr>
      <vt:lpstr>MI Appel à candidature</vt:lpstr>
      <vt:lpstr>MAJ</vt:lpstr>
      <vt:lpstr>Habilitations familiales</vt:lpstr>
      <vt:lpstr>Nombre de MASP</vt:lpstr>
      <vt:lpstr>MASP Profil bénéficiaires</vt:lpstr>
      <vt:lpstr>MASP Source DREES</vt:lpstr>
      <vt:lpstr>MJAGBF</vt:lpstr>
      <vt:lpstr>ISTF</vt:lpstr>
      <vt:lpstr>ISTF 2020</vt:lpstr>
      <vt:lpstr>3 hypoth planification offre</vt:lpstr>
      <vt:lpstr>Planification validée</vt:lpstr>
      <vt:lpstr>Feuil2</vt:lpstr>
      <vt:lpstr>'MASP Profil bénéficiaires'!Zone_d_impression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laurenceauv</dc:creator>
  <cp:lastModifiedBy>LAURENCEAU, Viviane</cp:lastModifiedBy>
  <cp:lastPrinted>2020-10-08T12:47:59Z</cp:lastPrinted>
  <dcterms:created xsi:type="dcterms:W3CDTF">2019-10-17T12:10:46Z</dcterms:created>
  <dcterms:modified xsi:type="dcterms:W3CDTF">2021-04-12T15:44:50Z</dcterms:modified>
</cp:coreProperties>
</file>