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28" yWindow="57" windowWidth="14842" windowHeight="11178" tabRatio="884"/>
  </bookViews>
  <sheets>
    <sheet name="Titre" sheetId="8" r:id="rId1"/>
    <sheet name="Démographie des asso" sheetId="1" r:id="rId2"/>
    <sheet name="Asso employeuses" sheetId="2" r:id="rId3"/>
    <sheet name="Compléments-Objet" sheetId="3" r:id="rId4"/>
    <sheet name="Compléments-Cat Aires Urbaines" sheetId="4" r:id="rId5"/>
    <sheet name="Subventionnement Etat" sheetId="5" r:id="rId6"/>
    <sheet name="Ann-1 - Asso dissoutes x Objet" sheetId="9" r:id="rId7"/>
    <sheet name="Ann-2 - Asso par arrondissement" sheetId="11" r:id="rId8"/>
    <sheet name="Définitions, sources &amp; autres" sheetId="10" r:id="rId9"/>
  </sheets>
  <calcPr calcId="144525"/>
</workbook>
</file>

<file path=xl/calcChain.xml><?xml version="1.0" encoding="utf-8"?>
<calcChain xmlns="http://schemas.openxmlformats.org/spreadsheetml/2006/main">
  <c r="D23" i="11" l="1"/>
  <c r="E23" i="11" s="1"/>
  <c r="E22" i="11"/>
  <c r="E21" i="11"/>
  <c r="E20" i="11"/>
  <c r="E19" i="11"/>
  <c r="D19" i="11"/>
  <c r="E17" i="11"/>
  <c r="D15" i="11"/>
  <c r="E15" i="11" s="1"/>
  <c r="E14" i="11"/>
  <c r="E13" i="11"/>
  <c r="E12" i="11"/>
  <c r="E11" i="11"/>
  <c r="D11" i="11"/>
  <c r="E9" i="11"/>
  <c r="E7" i="11"/>
  <c r="E6" i="11"/>
  <c r="D6" i="11"/>
  <c r="E4" i="11"/>
  <c r="E3" i="11" l="1"/>
  <c r="E5" i="11"/>
  <c r="E8" i="11"/>
  <c r="E10" i="11"/>
  <c r="E16" i="11"/>
  <c r="E18" i="11"/>
  <c r="D25" i="11"/>
  <c r="V4" i="9" l="1"/>
  <c r="W4" i="9"/>
  <c r="X4" i="9"/>
  <c r="Y4" i="9"/>
  <c r="Z4" i="9"/>
  <c r="AA4" i="9"/>
  <c r="V5" i="9"/>
  <c r="W5" i="9"/>
  <c r="X5" i="9"/>
  <c r="Y5" i="9"/>
  <c r="Z5" i="9"/>
  <c r="AA5" i="9"/>
  <c r="V6" i="9"/>
  <c r="W6" i="9"/>
  <c r="X6" i="9"/>
  <c r="Y6" i="9"/>
  <c r="Z6" i="9"/>
  <c r="AA6" i="9"/>
  <c r="V7" i="9"/>
  <c r="W7" i="9"/>
  <c r="X7" i="9"/>
  <c r="Y7" i="9"/>
  <c r="Z7" i="9"/>
  <c r="AA7" i="9"/>
  <c r="V8" i="9"/>
  <c r="W8" i="9"/>
  <c r="X8" i="9"/>
  <c r="Y8" i="9"/>
  <c r="Z8" i="9"/>
  <c r="AA8" i="9"/>
  <c r="V9" i="9"/>
  <c r="W9" i="9"/>
  <c r="X9" i="9"/>
  <c r="Y9" i="9"/>
  <c r="Z9" i="9"/>
  <c r="AA9" i="9"/>
  <c r="V10" i="9"/>
  <c r="W10" i="9"/>
  <c r="X10" i="9"/>
  <c r="Y10" i="9"/>
  <c r="Z10" i="9"/>
  <c r="AA10" i="9"/>
  <c r="V11" i="9"/>
  <c r="W11" i="9"/>
  <c r="X11" i="9"/>
  <c r="Y11" i="9"/>
  <c r="Z11" i="9"/>
  <c r="AA11" i="9"/>
  <c r="W3" i="9"/>
  <c r="X3" i="9"/>
  <c r="Y3" i="9"/>
  <c r="Z3" i="9"/>
  <c r="AA3" i="9"/>
  <c r="V3" i="9"/>
  <c r="H55" i="9" l="1"/>
  <c r="P54" i="9" s="1"/>
  <c r="G55" i="9"/>
  <c r="O55" i="9" s="1"/>
  <c r="F55" i="9"/>
  <c r="N48" i="9" s="1"/>
  <c r="E55" i="9"/>
  <c r="D55" i="9"/>
  <c r="L52" i="9" s="1"/>
  <c r="O54" i="9"/>
  <c r="I54" i="9"/>
  <c r="O53" i="9"/>
  <c r="I53" i="9"/>
  <c r="O52" i="9"/>
  <c r="N52" i="9"/>
  <c r="M52" i="9"/>
  <c r="I52" i="9"/>
  <c r="M51" i="9"/>
  <c r="I51" i="9"/>
  <c r="O50" i="9"/>
  <c r="I50" i="9"/>
  <c r="O49" i="9"/>
  <c r="I49" i="9"/>
  <c r="O48" i="9"/>
  <c r="I48" i="9"/>
  <c r="I47" i="9"/>
  <c r="O44" i="9"/>
  <c r="H44" i="9"/>
  <c r="P44" i="9" s="1"/>
  <c r="G44" i="9"/>
  <c r="O40" i="9" s="1"/>
  <c r="F44" i="9"/>
  <c r="E44" i="9"/>
  <c r="D44" i="9"/>
  <c r="L41" i="9" s="1"/>
  <c r="O43" i="9"/>
  <c r="I43" i="9"/>
  <c r="O42" i="9"/>
  <c r="I42" i="9"/>
  <c r="O41" i="9"/>
  <c r="N41" i="9"/>
  <c r="M41" i="9"/>
  <c r="I41" i="9"/>
  <c r="P40" i="9"/>
  <c r="I40" i="9"/>
  <c r="P39" i="9"/>
  <c r="O39" i="9"/>
  <c r="I39" i="9"/>
  <c r="P38" i="9"/>
  <c r="O38" i="9"/>
  <c r="I38" i="9"/>
  <c r="P37" i="9"/>
  <c r="O37" i="9"/>
  <c r="N37" i="9"/>
  <c r="M37" i="9"/>
  <c r="L37" i="9"/>
  <c r="I37" i="9"/>
  <c r="M36" i="9"/>
  <c r="L36" i="9"/>
  <c r="I36" i="9"/>
  <c r="P33" i="9"/>
  <c r="O33" i="9"/>
  <c r="L33" i="9"/>
  <c r="H33" i="9"/>
  <c r="G33" i="9"/>
  <c r="O29" i="9" s="1"/>
  <c r="F33" i="9"/>
  <c r="E33" i="9"/>
  <c r="I33" i="9" s="1"/>
  <c r="Q26" i="9" s="1"/>
  <c r="D33" i="9"/>
  <c r="P32" i="9"/>
  <c r="O32" i="9"/>
  <c r="L32" i="9"/>
  <c r="I32" i="9"/>
  <c r="P31" i="9"/>
  <c r="O31" i="9"/>
  <c r="L31" i="9"/>
  <c r="I31" i="9"/>
  <c r="P30" i="9"/>
  <c r="O30" i="9"/>
  <c r="N30" i="9"/>
  <c r="L30" i="9"/>
  <c r="I30" i="9"/>
  <c r="P29" i="9"/>
  <c r="L29" i="9"/>
  <c r="I29" i="9"/>
  <c r="Q29" i="9" s="1"/>
  <c r="P28" i="9"/>
  <c r="O28" i="9"/>
  <c r="L28" i="9"/>
  <c r="I28" i="9"/>
  <c r="Q28" i="9" s="1"/>
  <c r="P27" i="9"/>
  <c r="O27" i="9"/>
  <c r="N27" i="9"/>
  <c r="L27" i="9"/>
  <c r="I27" i="9"/>
  <c r="P26" i="9"/>
  <c r="O26" i="9"/>
  <c r="M26" i="9"/>
  <c r="L26" i="9"/>
  <c r="I26" i="9"/>
  <c r="P25" i="9"/>
  <c r="M25" i="9"/>
  <c r="L25" i="9"/>
  <c r="I25" i="9"/>
  <c r="P22" i="9"/>
  <c r="O22" i="9"/>
  <c r="H22" i="9"/>
  <c r="G22" i="9"/>
  <c r="O18" i="9" s="1"/>
  <c r="F22" i="9"/>
  <c r="N15" i="9" s="1"/>
  <c r="E22" i="9"/>
  <c r="D22" i="9"/>
  <c r="L22" i="9" s="1"/>
  <c r="P21" i="9"/>
  <c r="O21" i="9"/>
  <c r="I21" i="9"/>
  <c r="P20" i="9"/>
  <c r="O20" i="9"/>
  <c r="I20" i="9"/>
  <c r="P19" i="9"/>
  <c r="O19" i="9"/>
  <c r="M19" i="9"/>
  <c r="L19" i="9"/>
  <c r="I19" i="9"/>
  <c r="P18" i="9"/>
  <c r="M18" i="9"/>
  <c r="L18" i="9"/>
  <c r="I18" i="9"/>
  <c r="P17" i="9"/>
  <c r="L17" i="9"/>
  <c r="I17" i="9"/>
  <c r="P16" i="9"/>
  <c r="L16" i="9"/>
  <c r="I16" i="9"/>
  <c r="P15" i="9"/>
  <c r="M15" i="9"/>
  <c r="L15" i="9"/>
  <c r="I15" i="9"/>
  <c r="P14" i="9"/>
  <c r="M14" i="9"/>
  <c r="L14" i="9"/>
  <c r="I14" i="9"/>
  <c r="P11" i="9"/>
  <c r="O11" i="9"/>
  <c r="L11" i="9"/>
  <c r="H11" i="9"/>
  <c r="G11" i="9"/>
  <c r="O7" i="9" s="1"/>
  <c r="F11" i="9"/>
  <c r="N4" i="9" s="1"/>
  <c r="E11" i="9"/>
  <c r="M8" i="9" s="1"/>
  <c r="D11" i="9"/>
  <c r="P10" i="9"/>
  <c r="O10" i="9"/>
  <c r="L10" i="9"/>
  <c r="I10" i="9"/>
  <c r="P9" i="9"/>
  <c r="O9" i="9"/>
  <c r="N9" i="9"/>
  <c r="L9" i="9"/>
  <c r="I9" i="9"/>
  <c r="P8" i="9"/>
  <c r="O8" i="9"/>
  <c r="L8" i="9"/>
  <c r="I8" i="9"/>
  <c r="P7" i="9"/>
  <c r="M7" i="9"/>
  <c r="L7" i="9"/>
  <c r="I7" i="9"/>
  <c r="P6" i="9"/>
  <c r="O6" i="9"/>
  <c r="L6" i="9"/>
  <c r="I6" i="9"/>
  <c r="P5" i="9"/>
  <c r="O5" i="9"/>
  <c r="L5" i="9"/>
  <c r="I5" i="9"/>
  <c r="P4" i="9"/>
  <c r="O4" i="9"/>
  <c r="L4" i="9"/>
  <c r="I4" i="9"/>
  <c r="P3" i="9"/>
  <c r="L3" i="9"/>
  <c r="I3" i="9"/>
  <c r="L42" i="9" l="1"/>
  <c r="L43" i="9"/>
  <c r="I44" i="9"/>
  <c r="Q39" i="9" s="1"/>
  <c r="L44" i="9"/>
  <c r="L47" i="9"/>
  <c r="L48" i="9"/>
  <c r="P48" i="9"/>
  <c r="P49" i="9"/>
  <c r="P50" i="9"/>
  <c r="P51" i="9"/>
  <c r="L53" i="9"/>
  <c r="L54" i="9"/>
  <c r="I55" i="9"/>
  <c r="Q48" i="9" s="1"/>
  <c r="L55" i="9"/>
  <c r="M4" i="9"/>
  <c r="M29" i="9"/>
  <c r="P36" i="9"/>
  <c r="L38" i="9"/>
  <c r="L39" i="9"/>
  <c r="L40" i="9"/>
  <c r="M47" i="9"/>
  <c r="M48" i="9"/>
  <c r="P55" i="9"/>
  <c r="O15" i="9"/>
  <c r="O16" i="9"/>
  <c r="O17" i="9"/>
  <c r="L20" i="9"/>
  <c r="L21" i="9"/>
  <c r="M30" i="9"/>
  <c r="M40" i="9"/>
  <c r="P41" i="9"/>
  <c r="P42" i="9"/>
  <c r="P43" i="9"/>
  <c r="P47" i="9"/>
  <c r="L49" i="9"/>
  <c r="L50" i="9"/>
  <c r="L51" i="9"/>
  <c r="P52" i="9"/>
  <c r="P53" i="9"/>
  <c r="I11" i="9"/>
  <c r="N22" i="9"/>
  <c r="N21" i="9"/>
  <c r="N17" i="9"/>
  <c r="N18" i="9"/>
  <c r="N14" i="9"/>
  <c r="Q52" i="9"/>
  <c r="Q55" i="9"/>
  <c r="Q17" i="9"/>
  <c r="N19" i="9"/>
  <c r="N31" i="9"/>
  <c r="N33" i="9"/>
  <c r="N32" i="9"/>
  <c r="N28" i="9"/>
  <c r="N29" i="9"/>
  <c r="N25" i="9"/>
  <c r="Q47" i="9"/>
  <c r="N53" i="9"/>
  <c r="N49" i="9"/>
  <c r="N55" i="9"/>
  <c r="N54" i="9"/>
  <c r="N50" i="9"/>
  <c r="N51" i="9"/>
  <c r="N47" i="9"/>
  <c r="Q9" i="9"/>
  <c r="N16" i="9"/>
  <c r="M9" i="9"/>
  <c r="M5" i="9"/>
  <c r="M11" i="9"/>
  <c r="M10" i="9"/>
  <c r="M6" i="9"/>
  <c r="Q30" i="9"/>
  <c r="Q33" i="9"/>
  <c r="Q49" i="9"/>
  <c r="Q50" i="9"/>
  <c r="N11" i="9"/>
  <c r="N10" i="9"/>
  <c r="N6" i="9"/>
  <c r="N7" i="9"/>
  <c r="N3" i="9"/>
  <c r="Q6" i="9"/>
  <c r="N8" i="9"/>
  <c r="M3" i="9"/>
  <c r="N5" i="9"/>
  <c r="Q10" i="9"/>
  <c r="N20" i="9"/>
  <c r="M20" i="9"/>
  <c r="M16" i="9"/>
  <c r="M22" i="9"/>
  <c r="M21" i="9"/>
  <c r="M17" i="9"/>
  <c r="I22" i="9"/>
  <c r="Q21" i="9" s="1"/>
  <c r="Q25" i="9"/>
  <c r="N26" i="9"/>
  <c r="Q27" i="9"/>
  <c r="Q31" i="9"/>
  <c r="Q32" i="9"/>
  <c r="Q36" i="9"/>
  <c r="N42" i="9"/>
  <c r="N38" i="9"/>
  <c r="N44" i="9"/>
  <c r="N43" i="9"/>
  <c r="N39" i="9"/>
  <c r="N40" i="9"/>
  <c r="N36" i="9"/>
  <c r="Q53" i="9"/>
  <c r="M28" i="9"/>
  <c r="M32" i="9"/>
  <c r="M33" i="9"/>
  <c r="M39" i="9"/>
  <c r="M43" i="9"/>
  <c r="M44" i="9"/>
  <c r="M50" i="9"/>
  <c r="M54" i="9"/>
  <c r="M55" i="9"/>
  <c r="O3" i="9"/>
  <c r="O14" i="9"/>
  <c r="O25" i="9"/>
  <c r="M27" i="9"/>
  <c r="M31" i="9"/>
  <c r="O36" i="9"/>
  <c r="M38" i="9"/>
  <c r="M42" i="9"/>
  <c r="O47" i="9"/>
  <c r="M49" i="9"/>
  <c r="O51" i="9"/>
  <c r="M53" i="9"/>
  <c r="I6" i="2"/>
  <c r="Q38" i="9" l="1"/>
  <c r="Q44" i="9"/>
  <c r="Q42" i="9"/>
  <c r="Q37" i="9"/>
  <c r="Q40" i="9"/>
  <c r="Q54" i="9"/>
  <c r="Q51" i="9"/>
  <c r="Q41" i="9"/>
  <c r="Q43" i="9"/>
  <c r="Q16" i="9"/>
  <c r="Q22" i="9"/>
  <c r="Q15" i="9"/>
  <c r="Q19" i="9"/>
  <c r="Q18" i="9"/>
  <c r="Q14" i="9"/>
  <c r="Q20" i="9"/>
  <c r="Q11" i="9"/>
  <c r="Q7" i="9"/>
  <c r="Q8" i="9"/>
  <c r="Q3" i="9"/>
  <c r="Q4" i="9"/>
  <c r="Q5" i="9"/>
  <c r="H33" i="4"/>
  <c r="E34" i="4" s="1"/>
  <c r="H5" i="4"/>
  <c r="G34" i="4" l="1"/>
  <c r="F34" i="4"/>
  <c r="C34" i="4"/>
  <c r="H34" i="4"/>
  <c r="D34" i="4"/>
  <c r="D33" i="3"/>
  <c r="F29" i="3"/>
  <c r="H28" i="3"/>
  <c r="C21" i="3"/>
  <c r="H20" i="3"/>
  <c r="H16" i="3"/>
  <c r="H12" i="3"/>
  <c r="H8" i="3"/>
  <c r="H4" i="3"/>
  <c r="H3" i="3"/>
  <c r="H3" i="4" s="1"/>
  <c r="H15" i="4" s="1"/>
  <c r="D3" i="3"/>
  <c r="D3" i="4" s="1"/>
  <c r="D27" i="4" s="1"/>
  <c r="E3" i="3"/>
  <c r="E3" i="4" s="1"/>
  <c r="F3" i="3"/>
  <c r="F3" i="4" s="1"/>
  <c r="G3" i="3"/>
  <c r="G3" i="4" s="1"/>
  <c r="G18" i="4" s="1"/>
  <c r="C3" i="3"/>
  <c r="C3" i="4" s="1"/>
  <c r="C35" i="4" s="1"/>
  <c r="D35" i="4" l="1"/>
  <c r="C13" i="3"/>
  <c r="C15" i="4"/>
  <c r="G13" i="3"/>
  <c r="D5" i="3"/>
  <c r="G21" i="3"/>
  <c r="C27" i="4"/>
  <c r="D12" i="4"/>
  <c r="E30" i="4"/>
  <c r="E18" i="4"/>
  <c r="E9" i="4"/>
  <c r="E21" i="4"/>
  <c r="E35" i="4"/>
  <c r="E24" i="4"/>
  <c r="E15" i="4"/>
  <c r="E6" i="4"/>
  <c r="E27" i="4"/>
  <c r="H5" i="3"/>
  <c r="E17" i="3"/>
  <c r="E25" i="3"/>
  <c r="H33" i="3"/>
  <c r="G35" i="4"/>
  <c r="G21" i="4"/>
  <c r="G6" i="4"/>
  <c r="F21" i="4"/>
  <c r="F15" i="4"/>
  <c r="F27" i="4"/>
  <c r="F9" i="4"/>
  <c r="G5" i="3"/>
  <c r="D9" i="3"/>
  <c r="H9" i="3"/>
  <c r="F13" i="3"/>
  <c r="C9" i="3"/>
  <c r="F17" i="3"/>
  <c r="F21" i="3"/>
  <c r="D25" i="3"/>
  <c r="H25" i="3"/>
  <c r="E29" i="3"/>
  <c r="C33" i="3"/>
  <c r="G33" i="3"/>
  <c r="H24" i="4"/>
  <c r="E12" i="4"/>
  <c r="F35" i="4"/>
  <c r="G27" i="4"/>
  <c r="G15" i="4"/>
  <c r="C9" i="4"/>
  <c r="D21" i="4"/>
  <c r="D6" i="4"/>
  <c r="C18" i="4"/>
  <c r="E9" i="3"/>
  <c r="H9" i="4"/>
  <c r="H12" i="4"/>
  <c r="E5" i="3"/>
  <c r="C5" i="3"/>
  <c r="F9" i="3"/>
  <c r="D13" i="3"/>
  <c r="H13" i="3"/>
  <c r="C17" i="3"/>
  <c r="D17" i="3"/>
  <c r="D21" i="3"/>
  <c r="H21" i="3"/>
  <c r="F25" i="3"/>
  <c r="C29" i="3"/>
  <c r="G29" i="3"/>
  <c r="E33" i="3"/>
  <c r="H35" i="4"/>
  <c r="D9" i="4"/>
  <c r="F24" i="4"/>
  <c r="F12" i="4"/>
  <c r="G30" i="4"/>
  <c r="G12" i="4"/>
  <c r="D30" i="4"/>
  <c r="C12" i="4"/>
  <c r="H27" i="4"/>
  <c r="H30" i="4"/>
  <c r="H18" i="4"/>
  <c r="F5" i="3"/>
  <c r="G9" i="3"/>
  <c r="E13" i="3"/>
  <c r="G17" i="3"/>
  <c r="H17" i="3"/>
  <c r="E21" i="3"/>
  <c r="C25" i="3"/>
  <c r="G25" i="3"/>
  <c r="D29" i="3"/>
  <c r="H29" i="3"/>
  <c r="F33" i="3"/>
  <c r="D15" i="4"/>
  <c r="F6" i="4"/>
  <c r="F30" i="4"/>
  <c r="F18" i="4"/>
  <c r="G9" i="4"/>
  <c r="H21" i="4"/>
  <c r="H6" i="4"/>
  <c r="C21" i="4"/>
  <c r="C6" i="4"/>
  <c r="H18" i="1"/>
  <c r="C17" i="1"/>
  <c r="H17" i="1"/>
  <c r="G17" i="1"/>
  <c r="F17" i="1"/>
  <c r="E17" i="1"/>
  <c r="D17" i="1"/>
  <c r="H16" i="1"/>
  <c r="H15" i="1"/>
  <c r="C15" i="1"/>
  <c r="G15" i="1"/>
  <c r="F15" i="1"/>
  <c r="E15" i="1"/>
  <c r="D15" i="1"/>
  <c r="H14" i="1"/>
  <c r="H7" i="1" l="1"/>
  <c r="H4" i="1" l="1"/>
  <c r="D4" i="1"/>
  <c r="E4" i="1"/>
  <c r="F4" i="1"/>
  <c r="G4" i="1"/>
  <c r="C4" i="1"/>
  <c r="H3" i="1"/>
</calcChain>
</file>

<file path=xl/sharedStrings.xml><?xml version="1.0" encoding="utf-8"?>
<sst xmlns="http://schemas.openxmlformats.org/spreadsheetml/2006/main" count="542" uniqueCount="157">
  <si>
    <t>Source(s)</t>
  </si>
  <si>
    <t>Observations</t>
  </si>
  <si>
    <t>Indicateurs-clés</t>
  </si>
  <si>
    <t xml:space="preserve">Nombre d'associations employeuses </t>
  </si>
  <si>
    <t>Clap</t>
  </si>
  <si>
    <t>Répartition par département du nbre d'associations employeuses (total = 100%)</t>
  </si>
  <si>
    <t>DATAGOUV – Fichier RNA_waldeck</t>
  </si>
  <si>
    <t>Nombre de salariés en associations</t>
  </si>
  <si>
    <t>Nombre d'ETP en associations</t>
  </si>
  <si>
    <t>Répartition par département du nbre de salariés (total = 100%)</t>
  </si>
  <si>
    <t>Répartition par département du nbre d'ETP (total = 100%)</t>
  </si>
  <si>
    <t>Nbre moyen annuel de créations (sur les 5  dernières années disponibles)</t>
  </si>
  <si>
    <t>Nombre moyen de salariés par association</t>
  </si>
  <si>
    <t>Nombre moyen d'ETP par association</t>
  </si>
  <si>
    <t>Pays de la Loire</t>
  </si>
  <si>
    <t>Nombre de créations sur la dernière année connue</t>
  </si>
  <si>
    <t>Evolution annuelle du nb d'associations employeuses - dernières années connues (en %)</t>
  </si>
  <si>
    <t>Loisirs et Vie sociale</t>
  </si>
  <si>
    <t>Sport</t>
  </si>
  <si>
    <t>Culture</t>
  </si>
  <si>
    <t>Santé et Action sociale</t>
  </si>
  <si>
    <t>Education et Formation</t>
  </si>
  <si>
    <t>Autres et Divers</t>
  </si>
  <si>
    <t>Part des associations récentes (moins de 5 ans d'existence) (en %)</t>
  </si>
  <si>
    <t>Evolution annuelle moyenne sur une période de 5 ans (en %)</t>
  </si>
  <si>
    <t>Part des créations parmi les associations de la dernière année entière connue (en %)</t>
  </si>
  <si>
    <t>Date(s) des données</t>
  </si>
  <si>
    <t>(= total RNA - les dissoutes)</t>
  </si>
  <si>
    <t>Années</t>
  </si>
  <si>
    <t xml:space="preserve">Taux d'évolution </t>
  </si>
  <si>
    <t>BOP DIRECCTE</t>
  </si>
  <si>
    <t>BOP DRAC</t>
  </si>
  <si>
    <t xml:space="preserve">BOP DRDJSCS </t>
  </si>
  <si>
    <t>BOP DREAL</t>
  </si>
  <si>
    <t>BOP Préfet</t>
  </si>
  <si>
    <t>Total</t>
  </si>
  <si>
    <t>Réalisation - MATT - DRDJSCS</t>
  </si>
  <si>
    <t>Somme des associations</t>
  </si>
  <si>
    <t>Nombre moyen de subventions, par association et par service de l'Etat</t>
  </si>
  <si>
    <t>Evolution annuelle moyenne des associations actives sur une période de 5 ans (en %)</t>
  </si>
  <si>
    <t>Nombre d'associations récentes (moins de 5 ans d'existence)</t>
  </si>
  <si>
    <t>Nombre d'associations sans doublons</t>
  </si>
  <si>
    <t xml:space="preserve">Nombre moyen de subventions par association </t>
  </si>
  <si>
    <t>base de calcul : asso actives</t>
  </si>
  <si>
    <t>Nombre d'associations dissoutes signalées dans le RNA_waldec</t>
  </si>
  <si>
    <t>Rapport entre le nombre de salariés et le nombre d'ETP</t>
  </si>
  <si>
    <t>France métropolitaine</t>
  </si>
  <si>
    <t>-</t>
  </si>
  <si>
    <t>Evolution annuelle du nb de salariés en association - dernières années connues (en %)</t>
  </si>
  <si>
    <t>Nombre total d'associations actives</t>
  </si>
  <si>
    <t>Part parmi l'ensemble des associations du département</t>
  </si>
  <si>
    <t>Part des associations dissoutes dont la durée de vie est de moins de 5 ans</t>
  </si>
  <si>
    <t>Part des associations dissoutes dont la durée de vie est comprise entre 5 et 9 ans</t>
  </si>
  <si>
    <t>Part des associations dissoutes dont la durée de vie est comprise entre 10 et 19 ans</t>
  </si>
  <si>
    <t>Part des associations dissoutes dont la durée de vie est comprise entre 20 et 29 ans</t>
  </si>
  <si>
    <t>Part des associations dissoutes dont la durée de vie est comprise entre 30 et 39  ans</t>
  </si>
  <si>
    <t>Part des associations dissoutes dont la durée de vie est de 40 ans ou plus</t>
  </si>
  <si>
    <t>(total colonne = 100%)</t>
  </si>
  <si>
    <t>Associations d'une commune appartenant à un grand pôle (10 000 emplois ou plus)</t>
  </si>
  <si>
    <t>Associations d'une commune appartenant à la couronne d'un grand pôle</t>
  </si>
  <si>
    <t>Associations d'une commune multipolarisée des grandes aires urbaines</t>
  </si>
  <si>
    <t>Associations d'une commune appartenant à un moyen pôle (5 000 à moins de 10 000 emplois)</t>
  </si>
  <si>
    <t>Associations d'une commune appartenant à la couronne d'un moyen pôle</t>
  </si>
  <si>
    <t>Associations d'une commune appartenant à un petit pôle (de 1 500 à moins de 5 000 emplois)</t>
  </si>
  <si>
    <t>Associations d'une commune appartenant à la couronne d'un petit pôle</t>
  </si>
  <si>
    <t>Associations d'une autre commune multipolarisée</t>
  </si>
  <si>
    <t>Associations d'une commune isolée hors influence des pôles</t>
  </si>
  <si>
    <t>Les définitions des notions utilisées dans ce fichier sont accessibles dans la rubrique "Définitions, méthodes et qualité" du site internet de l'Insee :
https://www.insee.fr/fr/metadonnees/definitions</t>
  </si>
  <si>
    <t>Selon le classement en Zone de Revitalisation Rurale (ZRR)</t>
  </si>
  <si>
    <t>Associations d'une commune classée en ZRR</t>
  </si>
  <si>
    <r>
      <t>Selon la catégorie dans le zonage en aires urbaines (Insee)</t>
    </r>
    <r>
      <rPr>
        <b/>
        <sz val="10"/>
        <color theme="1"/>
        <rFont val="Calibri"/>
        <family val="2"/>
        <scheme val="minor"/>
      </rPr>
      <t xml:space="preserve">
</t>
    </r>
    <r>
      <rPr>
        <sz val="10"/>
        <color theme="1"/>
        <rFont val="Calibri"/>
        <family val="2"/>
        <scheme val="minor"/>
      </rPr>
      <t>(total colonne = 100%)</t>
    </r>
  </si>
  <si>
    <t>Répartition par département du nbre d'associations en ZRR (total ligne = 100%)</t>
  </si>
  <si>
    <t>Répartition par département du nbre d'associations actives - RNA_waldec (total ligne = 100%)</t>
  </si>
  <si>
    <t>Nombre d’associations actives pour 1000 habitants*</t>
  </si>
  <si>
    <t>Poids des rémunérations des associations dans l'ensemble des rémunérations (en %)</t>
  </si>
  <si>
    <t>déc. 2015</t>
  </si>
  <si>
    <t>déc. 2014 ; déc. 2015</t>
  </si>
  <si>
    <t>2014-2018</t>
  </si>
  <si>
    <t>Economie et Développement local</t>
  </si>
  <si>
    <t>Environnement et Patrimoine</t>
  </si>
  <si>
    <t>2014-2019</t>
  </si>
  <si>
    <t>Année de la dissolution</t>
  </si>
  <si>
    <t>Objet Dataasso</t>
  </si>
  <si>
    <t>44</t>
  </si>
  <si>
    <t>49</t>
  </si>
  <si>
    <t>53</t>
  </si>
  <si>
    <t>72</t>
  </si>
  <si>
    <t>85</t>
  </si>
  <si>
    <t>Pays-de-la-Loire</t>
  </si>
  <si>
    <t>Autres et divers</t>
  </si>
  <si>
    <t>Economie et développement local</t>
  </si>
  <si>
    <t>Education et formation</t>
  </si>
  <si>
    <t>Environnement et patrimoine</t>
  </si>
  <si>
    <t>Loisirs et vie sociale</t>
  </si>
  <si>
    <t>Santé et action sociale</t>
  </si>
  <si>
    <t>Part des salariés en association parmi l'ensemble des salariés (en %)</t>
  </si>
  <si>
    <r>
      <t xml:space="preserve">Nombre d'associations actives - </t>
    </r>
    <r>
      <rPr>
        <b/>
        <sz val="11"/>
        <color theme="9" tint="-0.249977111117893"/>
        <rFont val="Calibri"/>
        <family val="2"/>
        <scheme val="minor"/>
      </rPr>
      <t>RNA_waldec</t>
    </r>
  </si>
  <si>
    <r>
      <rPr>
        <i/>
        <sz val="11"/>
        <color rgb="FF00B050"/>
        <rFont val="Calibri"/>
        <family val="2"/>
        <scheme val="minor"/>
      </rPr>
      <t>Clap 2015</t>
    </r>
    <r>
      <rPr>
        <i/>
        <sz val="11"/>
        <color theme="1"/>
        <rFont val="Calibri"/>
        <family val="2"/>
        <scheme val="minor"/>
      </rPr>
      <t xml:space="preserve"> ; </t>
    </r>
    <r>
      <rPr>
        <i/>
        <sz val="11"/>
        <color theme="9" tint="-0.249977111117893"/>
        <rFont val="Calibri"/>
        <family val="2"/>
        <scheme val="minor"/>
      </rPr>
      <t>RNA_waldeck 2019</t>
    </r>
  </si>
  <si>
    <r>
      <t xml:space="preserve">Part des associations employeuses (en %) 
</t>
    </r>
    <r>
      <rPr>
        <sz val="10"/>
        <color theme="0" tint="-0.499984740745262"/>
        <rFont val="Calibri"/>
        <family val="2"/>
        <scheme val="minor"/>
      </rPr>
      <t>[parmi les associations actives du RNA_waldeck]</t>
    </r>
  </si>
  <si>
    <t>Rappel PDL
Version précédente</t>
  </si>
  <si>
    <r>
      <t xml:space="preserve">DATAGOUV – Fichier RNA_waldeck
</t>
    </r>
    <r>
      <rPr>
        <i/>
        <sz val="11"/>
        <rFont val="Calibri"/>
        <family val="2"/>
        <scheme val="minor"/>
      </rPr>
      <t>*Insee RP 2015</t>
    </r>
  </si>
  <si>
    <t>Rappel :
% asso actives</t>
  </si>
  <si>
    <r>
      <t xml:space="preserve">Fichier RNA_waldeck
</t>
    </r>
    <r>
      <rPr>
        <i/>
        <sz val="11"/>
        <rFont val="Calibri"/>
        <family val="2"/>
        <scheme val="minor"/>
      </rPr>
      <t>*Insee RP 2015</t>
    </r>
  </si>
  <si>
    <t>Nombre d'associations pour 1000 habitants</t>
  </si>
  <si>
    <r>
      <rPr>
        <b/>
        <u/>
        <sz val="11"/>
        <color theme="1"/>
        <rFont val="Calibri"/>
        <family val="2"/>
        <scheme val="minor"/>
      </rPr>
      <t>Sources</t>
    </r>
    <r>
      <rPr>
        <b/>
        <sz val="11"/>
        <color theme="1"/>
        <rFont val="Calibri"/>
        <family val="2"/>
        <scheme val="minor"/>
      </rPr>
      <t xml:space="preserve"> : </t>
    </r>
  </si>
  <si>
    <t>DATAGOUV – Fichier RNA_waldeck arrêtée au 01/02/2019 ; Clap 2015</t>
  </si>
  <si>
    <t>(Rappel pour la version précédente : DATAGOUV – Fichier RNA_waldeck arrêtée au 01/03/2017 ; Clap 2014)</t>
  </si>
  <si>
    <t>Onglets : "Compléments-Cat Aires Urbaines"</t>
  </si>
  <si>
    <t>Une aire urbaine ou « grande aire urbaine » est un ensemble de communes, d'un seul tenant et sans enclave, constitué par un pôle urbain (unité urbaine) de plus de 10 000 emplois, et par des communes rurales ou unités urbaines (couronne périurbaine) dont au moins 40 % de la population résidente ayant un emploi travaille dans le pôle ou dans des communes attirées par celui-ci.</t>
  </si>
  <si>
    <t>Le zonage en aires urbaines 2010 distingue également :
-les « moyennes aires », ensemble de communes, d'un seul tenant et sans enclave, constitué par un pôle urbain (unité urbaine) de 5 000 à 10 000 emplois, et par des communes rurales ou unités urbaines dont au moins 40 % de la population résidente ayant un emploi travaille dans le pôle ou dans des communes attirées par celui-ci.
-les « petites aires », ensemble de communes, d'un seul tenant et sans enclave, constitué par un pôle (unité urbaine) de 1 500 à 5 000 emplois, et par des communes rurales ou unités urbaines dont au moins 40 % de la population résidente ayant un emploi travaille dans le pôle ou dans des communes attirées par celui-ci.</t>
  </si>
  <si>
    <t>Pour en savoir plus sur la géographie :</t>
  </si>
  <si>
    <t>https://www.insee.fr/fr/information/2016807</t>
  </si>
  <si>
    <r>
      <rPr>
        <b/>
        <u/>
        <sz val="11"/>
        <color theme="1"/>
        <rFont val="Calibri"/>
        <family val="2"/>
        <scheme val="minor"/>
      </rPr>
      <t>Précision</t>
    </r>
    <r>
      <rPr>
        <sz val="11"/>
        <color theme="1"/>
        <rFont val="Calibri"/>
        <family val="2"/>
        <scheme val="minor"/>
      </rPr>
      <t xml:space="preserve"> : la base RNA_Waldeck regroupe toutes les associations créées depuis 2009 ou ayant fait une déclaration depuis 2009.</t>
    </r>
  </si>
  <si>
    <t>Fichier RNA_Waldeck  ; Insee-Clap ; Insee-Recensement de la population</t>
  </si>
  <si>
    <t>Associations pour lesquelles le fichier RNA_Waldeck mentionne une date de dissoulution.</t>
  </si>
  <si>
    <r>
      <rPr>
        <b/>
        <u/>
        <sz val="11"/>
        <color theme="1"/>
        <rFont val="Calibri"/>
        <family val="2"/>
        <scheme val="minor"/>
      </rPr>
      <t>Associations dissoutes</t>
    </r>
    <r>
      <rPr>
        <sz val="11"/>
        <color theme="1"/>
        <rFont val="Calibri"/>
        <family val="2"/>
        <scheme val="minor"/>
      </rPr>
      <t xml:space="preserve"> :</t>
    </r>
  </si>
  <si>
    <t>16 ans</t>
  </si>
  <si>
    <t>10 ans</t>
  </si>
  <si>
    <t>15 ans</t>
  </si>
  <si>
    <t>17 ans</t>
  </si>
  <si>
    <t>11 ans</t>
  </si>
  <si>
    <t>Durée de vie moyenne</t>
  </si>
  <si>
    <t>Montant engagé en euros pour des subventions à des associations, selon les services de l'Etat en Pays de la Loire</t>
  </si>
  <si>
    <t xml:space="preserve">Nombre d'associations subventionnées, par service de l'Etat </t>
  </si>
  <si>
    <t>Source : DRFIP Pays de la Loire - 2015 - 2016 - 2017</t>
  </si>
  <si>
    <r>
      <rPr>
        <b/>
        <u/>
        <sz val="11"/>
        <color theme="1"/>
        <rFont val="Calibri"/>
        <family val="2"/>
        <scheme val="minor"/>
      </rPr>
      <t>Réalisation</t>
    </r>
    <r>
      <rPr>
        <b/>
        <sz val="11"/>
        <color theme="1"/>
        <rFont val="Calibri"/>
        <family val="2"/>
        <scheme val="minor"/>
      </rPr>
      <t xml:space="preserve"> : </t>
    </r>
  </si>
  <si>
    <r>
      <t xml:space="preserve">Le </t>
    </r>
    <r>
      <rPr>
        <b/>
        <sz val="11"/>
        <color rgb="FF000000"/>
        <rFont val="Calibri"/>
        <family val="2"/>
      </rPr>
      <t>Compas</t>
    </r>
    <r>
      <rPr>
        <sz val="11"/>
        <color rgb="FF000000"/>
        <rFont val="Calibri"/>
        <family val="2"/>
      </rPr>
      <t xml:space="preserve"> pour le compte de la </t>
    </r>
    <r>
      <rPr>
        <b/>
        <sz val="11"/>
        <color rgb="FF000000"/>
        <rFont val="Calibri"/>
        <family val="2"/>
      </rPr>
      <t>MATT - DRDJSCS</t>
    </r>
    <r>
      <rPr>
        <sz val="11"/>
        <color rgb="FF000000"/>
        <rFont val="Calibri"/>
        <family val="2"/>
      </rPr>
      <t xml:space="preserve"> de Loire-Atlantique et des Pays de la Loire</t>
    </r>
  </si>
  <si>
    <r>
      <t xml:space="preserve">Plateforme d'observation sociale : </t>
    </r>
    <r>
      <rPr>
        <sz val="11"/>
        <color rgb="FF0070C0"/>
        <rFont val="Calibri"/>
        <family val="2"/>
        <scheme val="minor"/>
      </rPr>
      <t>www.pos-pays-de-la-loire.fr</t>
    </r>
  </si>
  <si>
    <r>
      <t xml:space="preserve">DRDJSCS : </t>
    </r>
    <r>
      <rPr>
        <sz val="11"/>
        <color rgb="FF0070C0"/>
        <rFont val="Calibri"/>
        <family val="2"/>
        <scheme val="minor"/>
      </rPr>
      <t>www.pays-de-la-loire.drdjscs.gouv.fr</t>
    </r>
  </si>
  <si>
    <r>
      <t xml:space="preserve">Compas : </t>
    </r>
    <r>
      <rPr>
        <sz val="11"/>
        <color rgb="FF0070C0"/>
        <rFont val="Calibri"/>
        <family val="2"/>
        <scheme val="minor"/>
      </rPr>
      <t>www.lecompas.fr</t>
    </r>
  </si>
  <si>
    <r>
      <rPr>
        <b/>
        <u/>
        <sz val="11"/>
        <color theme="1"/>
        <rFont val="Calibri"/>
        <family val="2"/>
        <scheme val="minor"/>
      </rPr>
      <t>Précautions concernant les comparaisons entre deux versions distinctes du tableau de bord</t>
    </r>
    <r>
      <rPr>
        <sz val="11"/>
        <color theme="1"/>
        <rFont val="Calibri"/>
        <family val="2"/>
        <scheme val="minor"/>
      </rPr>
      <t xml:space="preserve"> :
Les associations toujours en activité mais n'ayant pas fait de déclarations depuis 2009 ne sont pas présentes dans la base  RNA_Waldeck.
Ainsi, si ces associations ont fait une déclaration entre 2017 et 2019 (changement statut, changement d'adresse, changement de président...), elles se retrouvent dans la base RNA_Waldeck de 2019, alors qu'elles n'étaient pas  présentes dans celle de 2017 (bien qu'elles existaient).
L'évolution du nombre d'associations est donc à prendre avec précaution, car celle-ci ne peut être attribuée qu'aux seules créations et dissoulutions officiellement enregistrées.</t>
    </r>
  </si>
  <si>
    <t>DEP</t>
  </si>
  <si>
    <t>Arrondissement</t>
  </si>
  <si>
    <t>Nombre d'associations</t>
  </si>
  <si>
    <t>%</t>
  </si>
  <si>
    <t>Châteaubriant-Ancenis</t>
  </si>
  <si>
    <t>Nantes</t>
  </si>
  <si>
    <t>Saint-Nazaire</t>
  </si>
  <si>
    <t>Loire-Atlantique</t>
  </si>
  <si>
    <t>Angers</t>
  </si>
  <si>
    <t>Cholet</t>
  </si>
  <si>
    <t>Saumur</t>
  </si>
  <si>
    <t>Segré</t>
  </si>
  <si>
    <t>Maine-et-Loire</t>
  </si>
  <si>
    <t>Château-Gontier</t>
  </si>
  <si>
    <t>Laval</t>
  </si>
  <si>
    <t>Mayenne</t>
  </si>
  <si>
    <t>La Flèche</t>
  </si>
  <si>
    <t>Le Mans</t>
  </si>
  <si>
    <t>Mamers</t>
  </si>
  <si>
    <t>Sarthe</t>
  </si>
  <si>
    <t>Fontenay-le-Comte</t>
  </si>
  <si>
    <t>La Roche-sur-Yon</t>
  </si>
  <si>
    <t>Les Sables-d'Olonne</t>
  </si>
  <si>
    <t>Vendée</t>
  </si>
  <si>
    <t>Source : DATAGOUV – Fichier RNA_waldeck 01/02/2019 ; RP-Insee 2016</t>
  </si>
  <si>
    <t>Nb d'associations pour 1000 hab</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</si>
</sst>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 #,##0\ _€_-;\-* #,##0\ _€_-;_-* &quot;-&quot;??\ _€_-;_-@_-"/>
    <numFmt numFmtId="165" formatCode="0.0"/>
    <numFmt numFmtId="166" formatCode="0.0%"/>
    <numFmt numFmtId="167" formatCode="_-* #,##0.0\ _€_-;\-* #,##0.0\ _€_-;_-* &quot;-&quot;??\ _€_-;_-@_-"/>
    <numFmt numFmtId="168" formatCode="_-* #,##0.0\ _€_-;\-* #,##0.0\ _€_-;_-* &quot;-&quot;?\ _€_-;_-@_-"/>
    <numFmt numFmtId="169" formatCode="\+0.0%"/>
    <numFmt numFmtId="170" formatCode="\+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b/>
      <i/>
      <sz val="11"/>
      <color theme="0"/>
      <name val="Calibri"/>
      <family val="2"/>
      <scheme val="minor"/>
    </font>
    <font>
      <sz val="11"/>
      <name val="Calibri"/>
      <family val="2"/>
      <scheme val="minor"/>
    </font>
    <font>
      <i/>
      <sz val="9"/>
      <color theme="1"/>
      <name val="Calibri"/>
      <family val="2"/>
      <scheme val="minor"/>
    </font>
    <font>
      <i/>
      <sz val="10"/>
      <color theme="1"/>
      <name val="Calibri"/>
      <family val="2"/>
      <scheme val="minor"/>
    </font>
    <font>
      <i/>
      <sz val="10"/>
      <color rgb="FFFF0000"/>
      <name val="Calibri"/>
      <family val="2"/>
      <scheme val="minor"/>
    </font>
    <font>
      <sz val="11"/>
      <color theme="1"/>
      <name val="Calibri"/>
      <family val="2"/>
      <scheme val="minor"/>
    </font>
    <font>
      <sz val="11"/>
      <color rgb="FF000000"/>
      <name val="Calibri"/>
      <family val="2"/>
    </font>
    <font>
      <b/>
      <sz val="11"/>
      <color rgb="FF000000"/>
      <name val="Calibri"/>
      <family val="2"/>
    </font>
    <font>
      <b/>
      <sz val="11"/>
      <color theme="1"/>
      <name val="Calibri"/>
      <family val="2"/>
    </font>
    <font>
      <i/>
      <sz val="11"/>
      <color rgb="FF000000"/>
      <name val="Calibri"/>
      <family val="2"/>
    </font>
    <font>
      <sz val="8"/>
      <color rgb="FF000000"/>
      <name val="Calibri"/>
      <family val="2"/>
    </font>
    <font>
      <b/>
      <sz val="11"/>
      <color theme="0"/>
      <name val="Calibri"/>
      <family val="2"/>
    </font>
    <font>
      <sz val="11"/>
      <color theme="0" tint="-0.14999847407452621"/>
      <name val="Calibri"/>
      <family val="2"/>
      <scheme val="minor"/>
    </font>
    <font>
      <sz val="11"/>
      <color theme="0" tint="-0.34998626667073579"/>
      <name val="Calibri"/>
      <family val="2"/>
      <scheme val="minor"/>
    </font>
    <font>
      <i/>
      <sz val="11"/>
      <color theme="1" tint="0.499984740745262"/>
      <name val="Calibri"/>
      <family val="2"/>
      <scheme val="minor"/>
    </font>
    <font>
      <b/>
      <sz val="11"/>
      <name val="Calibri"/>
      <family val="2"/>
      <scheme val="minor"/>
    </font>
    <font>
      <i/>
      <sz val="10"/>
      <color theme="1" tint="0.499984740745262"/>
      <name val="Calibri"/>
      <family val="2"/>
      <scheme val="minor"/>
    </font>
    <font>
      <b/>
      <sz val="11"/>
      <color theme="5"/>
      <name val="Calibri"/>
      <family val="2"/>
      <scheme val="minor"/>
    </font>
    <font>
      <sz val="10"/>
      <color theme="1"/>
      <name val="Calibri"/>
      <family val="2"/>
      <scheme val="minor"/>
    </font>
    <font>
      <b/>
      <sz val="10"/>
      <color theme="1"/>
      <name val="Calibri"/>
      <family val="2"/>
      <scheme val="minor"/>
    </font>
    <font>
      <sz val="10"/>
      <color theme="1" tint="0.499984740745262"/>
      <name val="Calibri"/>
      <family val="2"/>
      <scheme val="minor"/>
    </font>
    <font>
      <b/>
      <i/>
      <sz val="11"/>
      <color theme="1" tint="0.499984740745262"/>
      <name val="Calibri"/>
      <family val="2"/>
      <scheme val="minor"/>
    </font>
    <font>
      <sz val="11"/>
      <color rgb="FFFF0000"/>
      <name val="Calibri"/>
      <family val="2"/>
      <scheme val="minor"/>
    </font>
    <font>
      <sz val="10"/>
      <color indexed="8"/>
      <name val="Arial"/>
      <family val="2"/>
    </font>
    <font>
      <sz val="11"/>
      <color indexed="8"/>
      <name val="Calibri"/>
      <family val="2"/>
    </font>
    <font>
      <sz val="11"/>
      <color rgb="FFFF0000"/>
      <name val="Calibri"/>
      <family val="2"/>
    </font>
    <font>
      <b/>
      <sz val="11"/>
      <color indexed="8"/>
      <name val="Calibri"/>
      <family val="2"/>
    </font>
    <font>
      <b/>
      <sz val="11"/>
      <color rgb="FFFF0000"/>
      <name val="Calibri"/>
      <family val="2"/>
    </font>
    <font>
      <sz val="11"/>
      <name val="Calibri"/>
      <family val="2"/>
    </font>
    <font>
      <sz val="11"/>
      <color theme="0" tint="-0.249977111117893"/>
      <name val="Calibri"/>
      <family val="2"/>
    </font>
    <font>
      <b/>
      <sz val="11"/>
      <color theme="0" tint="-0.249977111117893"/>
      <name val="Calibri"/>
      <family val="2"/>
    </font>
    <font>
      <sz val="11"/>
      <color theme="0"/>
      <name val="Calibri"/>
      <family val="2"/>
    </font>
    <font>
      <sz val="11"/>
      <color rgb="FF00B050"/>
      <name val="Calibri"/>
      <family val="2"/>
    </font>
    <font>
      <b/>
      <sz val="11"/>
      <color theme="1" tint="0.499984740745262"/>
      <name val="Calibri"/>
      <family val="2"/>
      <scheme val="minor"/>
    </font>
    <font>
      <b/>
      <sz val="9"/>
      <color theme="1" tint="0.499984740745262"/>
      <name val="Calibri"/>
      <family val="2"/>
      <scheme val="minor"/>
    </font>
    <font>
      <i/>
      <sz val="11"/>
      <color theme="9"/>
      <name val="Calibri"/>
      <family val="2"/>
      <scheme val="minor"/>
    </font>
    <font>
      <i/>
      <sz val="11"/>
      <color theme="9" tint="-0.249977111117893"/>
      <name val="Calibri"/>
      <family val="2"/>
      <scheme val="minor"/>
    </font>
    <font>
      <b/>
      <sz val="11"/>
      <color theme="9" tint="-0.249977111117893"/>
      <name val="Calibri"/>
      <family val="2"/>
      <scheme val="minor"/>
    </font>
    <font>
      <i/>
      <sz val="11"/>
      <color rgb="FF00B050"/>
      <name val="Calibri"/>
      <family val="2"/>
      <scheme val="minor"/>
    </font>
    <font>
      <sz val="10"/>
      <color theme="0" tint="-0.499984740745262"/>
      <name val="Calibri"/>
      <family val="2"/>
      <scheme val="minor"/>
    </font>
    <font>
      <i/>
      <sz val="11"/>
      <name val="Calibri"/>
      <family val="2"/>
      <scheme val="minor"/>
    </font>
    <font>
      <sz val="8"/>
      <color rgb="FF7030A0"/>
      <name val="Calibri"/>
      <family val="2"/>
    </font>
    <font>
      <b/>
      <u/>
      <sz val="11"/>
      <color theme="1"/>
      <name val="Calibri"/>
      <family val="2"/>
      <scheme val="minor"/>
    </font>
    <font>
      <i/>
      <sz val="9"/>
      <name val="Calibri"/>
      <family val="2"/>
      <scheme val="minor"/>
    </font>
    <font>
      <b/>
      <sz val="11"/>
      <name val="Calibri"/>
      <family val="2"/>
    </font>
    <font>
      <sz val="11"/>
      <color rgb="FF0070C0"/>
      <name val="Calibri"/>
      <family val="2"/>
      <scheme val="minor"/>
    </font>
    <font>
      <i/>
      <sz val="11"/>
      <color theme="0" tint="-0.499984740745262"/>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indexed="22"/>
        <bgColor indexed="0"/>
      </patternFill>
    </fill>
    <fill>
      <patternFill patternType="solid">
        <fgColor theme="4"/>
        <bgColor indexed="0"/>
      </patternFill>
    </fill>
    <fill>
      <patternFill patternType="solid">
        <fgColor theme="2"/>
        <bgColor indexed="64"/>
      </patternFill>
    </fill>
    <fill>
      <patternFill patternType="solid">
        <fgColor theme="0" tint="-4.9989318521683403E-2"/>
        <bgColor indexed="64"/>
      </patternFill>
    </fill>
    <fill>
      <patternFill patternType="solid">
        <fgColor theme="2" tint="-0.499984740745262"/>
        <bgColor indexed="0"/>
      </patternFill>
    </fill>
    <fill>
      <patternFill patternType="solid">
        <fgColor theme="3" tint="0.79998168889431442"/>
        <bgColor indexed="0"/>
      </patternFill>
    </fill>
  </fills>
  <borders count="63">
    <border>
      <left/>
      <right/>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theme="4" tint="0.59996337778862885"/>
      </left>
      <right style="thin">
        <color theme="0"/>
      </right>
      <top style="thin">
        <color theme="4" tint="0.59996337778862885"/>
      </top>
      <bottom style="thin">
        <color theme="4" tint="0.59996337778862885"/>
      </bottom>
      <diagonal/>
    </border>
    <border>
      <left style="thin">
        <color theme="0"/>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style="thin">
        <color theme="4" tint="0.79998168889431442"/>
      </right>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style="thin">
        <color theme="4" tint="0.79998168889431442"/>
      </left>
      <right/>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right style="thin">
        <color theme="4" tint="0.79998168889431442"/>
      </right>
      <top style="thin">
        <color theme="4" tint="0.79998168889431442"/>
      </top>
      <bottom/>
      <diagonal/>
    </border>
    <border>
      <left style="thin">
        <color theme="4" tint="0.79998168889431442"/>
      </left>
      <right style="thin">
        <color theme="4" tint="0.79998168889431442"/>
      </right>
      <top style="thin">
        <color theme="4" tint="0.79998168889431442"/>
      </top>
      <bottom/>
      <diagonal/>
    </border>
    <border>
      <left style="thin">
        <color theme="4" tint="0.79998168889431442"/>
      </left>
      <right/>
      <top style="thin">
        <color theme="4" tint="0.79998168889431442"/>
      </top>
      <bottom/>
      <diagonal/>
    </border>
    <border>
      <left/>
      <right style="thin">
        <color theme="0"/>
      </right>
      <top/>
      <bottom style="thin">
        <color theme="4" tint="0.79998168889431442"/>
      </bottom>
      <diagonal/>
    </border>
    <border>
      <left style="thin">
        <color theme="0"/>
      </left>
      <right/>
      <top/>
      <bottom style="thin">
        <color theme="4" tint="0.79998168889431442"/>
      </bottom>
      <diagonal/>
    </border>
    <border>
      <left/>
      <right/>
      <top/>
      <bottom style="thin">
        <color theme="4" tint="0.79998168889431442"/>
      </bottom>
      <diagonal/>
    </border>
    <border>
      <left style="thin">
        <color theme="0"/>
      </left>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right style="thin">
        <color theme="0"/>
      </right>
      <top style="thin">
        <color theme="4" tint="0.79998168889431442"/>
      </top>
      <bottom style="thin">
        <color theme="4" tint="0.79998168889431442"/>
      </bottom>
      <diagonal/>
    </border>
    <border>
      <left/>
      <right style="thin">
        <color theme="0"/>
      </right>
      <top style="thin">
        <color theme="4" tint="0.79998168889431442"/>
      </top>
      <bottom/>
      <diagonal/>
    </border>
    <border>
      <left style="thin">
        <color theme="0"/>
      </left>
      <right/>
      <top style="thin">
        <color theme="4" tint="0.79998168889431442"/>
      </top>
      <bottom/>
      <diagonal/>
    </border>
    <border>
      <left/>
      <right/>
      <top style="thin">
        <color theme="4" tint="0.79998168889431442"/>
      </top>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indexed="22"/>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indexed="22"/>
      </left>
      <right style="thin">
        <color indexed="22"/>
      </right>
      <top/>
      <bottom/>
      <diagonal/>
    </border>
  </borders>
  <cellStyleXfs count="7">
    <xf numFmtId="0" fontId="0" fillId="0" borderId="0"/>
    <xf numFmtId="9" fontId="9" fillId="0" borderId="0" applyFont="0" applyFill="0" applyBorder="0" applyAlignment="0" applyProtection="0"/>
    <xf numFmtId="0" fontId="10" fillId="0" borderId="0"/>
    <xf numFmtId="9" fontId="10" fillId="0" borderId="0" applyFont="0" applyFill="0" applyBorder="0" applyAlignment="0" applyProtection="0"/>
    <xf numFmtId="43" fontId="9" fillId="0" borderId="0" applyFont="0" applyFill="0" applyBorder="0" applyAlignment="0" applyProtection="0"/>
    <xf numFmtId="0" fontId="27" fillId="0" borderId="0"/>
    <xf numFmtId="0" fontId="27" fillId="0" borderId="0"/>
  </cellStyleXfs>
  <cellXfs count="317">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0" fontId="3" fillId="0" borderId="0" xfId="0" applyFont="1" applyAlignment="1">
      <alignment horizontal="center" vertical="center" wrapText="1"/>
    </xf>
    <xf numFmtId="0" fontId="2" fillId="2" borderId="2" xfId="0" applyFont="1" applyFill="1" applyBorder="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xf>
    <xf numFmtId="0" fontId="1" fillId="3"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3" fillId="0" borderId="0" xfId="0" applyFont="1" applyAlignment="1">
      <alignment horizontal="left" vertical="center"/>
    </xf>
    <xf numFmtId="0" fontId="0" fillId="3" borderId="0" xfId="0" applyFill="1" applyAlignment="1">
      <alignment vertical="center" wrapText="1"/>
    </xf>
    <xf numFmtId="0" fontId="0" fillId="3" borderId="0" xfId="0" applyFill="1" applyAlignment="1">
      <alignment vertical="center"/>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3" fillId="3" borderId="0" xfId="0" applyFont="1" applyFill="1" applyAlignment="1">
      <alignment horizontal="left" vertical="center"/>
    </xf>
    <xf numFmtId="0" fontId="0" fillId="3" borderId="0" xfId="0" applyFill="1" applyAlignment="1">
      <alignment horizontal="center" vertical="center" wrapText="1"/>
    </xf>
    <xf numFmtId="0" fontId="0" fillId="3" borderId="0" xfId="0" applyFill="1" applyAlignment="1">
      <alignment horizontal="center" vertical="center"/>
    </xf>
    <xf numFmtId="0" fontId="10" fillId="4" borderId="0" xfId="2" applyFill="1"/>
    <xf numFmtId="164" fontId="10" fillId="4" borderId="6" xfId="2" applyNumberFormat="1" applyFill="1" applyBorder="1" applyAlignment="1">
      <alignment horizontal="center" vertical="center"/>
    </xf>
    <xf numFmtId="164" fontId="10" fillId="4" borderId="7" xfId="2" applyNumberFormat="1" applyFill="1" applyBorder="1" applyAlignment="1">
      <alignment horizontal="center" vertical="center"/>
    </xf>
    <xf numFmtId="164" fontId="10" fillId="4" borderId="8" xfId="2" applyNumberFormat="1" applyFill="1" applyBorder="1" applyAlignment="1">
      <alignment horizontal="center" vertical="center"/>
    </xf>
    <xf numFmtId="164" fontId="10" fillId="4" borderId="9" xfId="2" applyNumberFormat="1" applyFill="1" applyBorder="1" applyAlignment="1">
      <alignment horizontal="center" vertical="center"/>
    </xf>
    <xf numFmtId="164" fontId="10" fillId="4" borderId="11" xfId="2" applyNumberFormat="1" applyFill="1" applyBorder="1" applyAlignment="1">
      <alignment horizontal="center" vertical="center"/>
    </xf>
    <xf numFmtId="164" fontId="10" fillId="4" borderId="12" xfId="2" applyNumberFormat="1" applyFill="1" applyBorder="1" applyAlignment="1">
      <alignment horizontal="center" vertical="center"/>
    </xf>
    <xf numFmtId="0" fontId="10" fillId="4" borderId="0" xfId="2" applyFill="1" applyBorder="1"/>
    <xf numFmtId="0" fontId="10" fillId="4" borderId="19" xfId="2" applyFill="1" applyBorder="1" applyAlignment="1">
      <alignment horizontal="center" vertical="center"/>
    </xf>
    <xf numFmtId="0" fontId="10" fillId="4" borderId="5" xfId="2" applyFill="1" applyBorder="1" applyAlignment="1">
      <alignment horizontal="center" vertical="center"/>
    </xf>
    <xf numFmtId="0" fontId="10" fillId="4" borderId="20" xfId="2" applyFill="1" applyBorder="1" applyAlignment="1">
      <alignment horizontal="center" vertical="center"/>
    </xf>
    <xf numFmtId="43" fontId="10" fillId="4" borderId="6" xfId="2" applyNumberFormat="1" applyFill="1" applyBorder="1" applyAlignment="1">
      <alignment horizontal="center" vertical="center"/>
    </xf>
    <xf numFmtId="43" fontId="10" fillId="4" borderId="7" xfId="2" applyNumberFormat="1" applyFill="1" applyBorder="1" applyAlignment="1">
      <alignment horizontal="center" vertical="center"/>
    </xf>
    <xf numFmtId="43" fontId="10" fillId="4" borderId="8" xfId="2" applyNumberFormat="1" applyFill="1" applyBorder="1" applyAlignment="1">
      <alignment horizontal="center" vertical="center"/>
    </xf>
    <xf numFmtId="43" fontId="10" fillId="4" borderId="9" xfId="2" applyNumberFormat="1" applyFill="1" applyBorder="1" applyAlignment="1">
      <alignment horizontal="center" vertical="center"/>
    </xf>
    <xf numFmtId="43" fontId="10" fillId="4" borderId="11" xfId="2" applyNumberFormat="1" applyFill="1" applyBorder="1" applyAlignment="1">
      <alignment horizontal="center" vertical="center"/>
    </xf>
    <xf numFmtId="43" fontId="10" fillId="4" borderId="12" xfId="2" applyNumberFormat="1" applyFill="1" applyBorder="1" applyAlignment="1">
      <alignment horizontal="center" vertical="center"/>
    </xf>
    <xf numFmtId="0" fontId="13" fillId="2" borderId="21" xfId="2" applyFont="1" applyFill="1" applyBorder="1" applyAlignment="1">
      <alignment horizontal="center" vertical="center"/>
    </xf>
    <xf numFmtId="0" fontId="11" fillId="5" borderId="21" xfId="2" applyFont="1" applyFill="1" applyBorder="1" applyAlignment="1">
      <alignment horizontal="center" vertical="center"/>
    </xf>
    <xf numFmtId="164" fontId="12" fillId="5" borderId="14" xfId="2" applyNumberFormat="1" applyFont="1" applyFill="1" applyBorder="1" applyAlignment="1">
      <alignment horizontal="center" vertical="center"/>
    </xf>
    <xf numFmtId="164" fontId="12" fillId="5" borderId="15" xfId="2" applyNumberFormat="1" applyFont="1" applyFill="1" applyBorder="1" applyAlignment="1">
      <alignment horizontal="center" vertical="center"/>
    </xf>
    <xf numFmtId="43" fontId="12" fillId="5" borderId="14" xfId="2" applyNumberFormat="1" applyFont="1" applyFill="1" applyBorder="1" applyAlignment="1">
      <alignment horizontal="center" vertical="center"/>
    </xf>
    <xf numFmtId="43" fontId="12" fillId="5" borderId="15" xfId="2" applyNumberFormat="1" applyFont="1" applyFill="1" applyBorder="1" applyAlignment="1">
      <alignment horizontal="center" vertical="center"/>
    </xf>
    <xf numFmtId="0" fontId="10" fillId="4" borderId="3" xfId="2" applyFill="1" applyBorder="1"/>
    <xf numFmtId="0" fontId="14" fillId="4" borderId="0" xfId="2" applyFont="1" applyFill="1" applyBorder="1"/>
    <xf numFmtId="0" fontId="11" fillId="2" borderId="24" xfId="2" applyFont="1" applyFill="1" applyBorder="1" applyAlignment="1">
      <alignment horizontal="center" vertical="center"/>
    </xf>
    <xf numFmtId="9" fontId="10" fillId="4" borderId="0" xfId="1" applyFont="1" applyFill="1"/>
    <xf numFmtId="0" fontId="10" fillId="4" borderId="27" xfId="2" applyFill="1" applyBorder="1" applyAlignment="1">
      <alignment horizontal="left" vertical="center"/>
    </xf>
    <xf numFmtId="9" fontId="11" fillId="4" borderId="16" xfId="3" applyFont="1" applyFill="1" applyBorder="1" applyAlignment="1">
      <alignment horizontal="center" vertical="center"/>
    </xf>
    <xf numFmtId="9" fontId="11" fillId="4" borderId="4" xfId="3" applyFont="1" applyFill="1" applyBorder="1" applyAlignment="1">
      <alignment horizontal="center" vertical="center"/>
    </xf>
    <xf numFmtId="0" fontId="10" fillId="4" borderId="28" xfId="2" applyFill="1" applyBorder="1" applyAlignment="1">
      <alignment horizontal="left" vertical="center"/>
    </xf>
    <xf numFmtId="9" fontId="11" fillId="4" borderId="10" xfId="3" applyFont="1" applyFill="1" applyBorder="1" applyAlignment="1">
      <alignment horizontal="center" vertical="center"/>
    </xf>
    <xf numFmtId="0" fontId="12" fillId="5" borderId="22" xfId="2" applyFont="1" applyFill="1" applyBorder="1" applyAlignment="1">
      <alignment horizontal="left" vertical="center"/>
    </xf>
    <xf numFmtId="9" fontId="11" fillId="5" borderId="13" xfId="3" applyFont="1" applyFill="1" applyBorder="1" applyAlignment="1">
      <alignment horizontal="center" vertical="center"/>
    </xf>
    <xf numFmtId="0" fontId="10" fillId="4" borderId="23" xfId="2" applyFill="1" applyBorder="1" applyAlignment="1">
      <alignment wrapText="1"/>
    </xf>
    <xf numFmtId="0" fontId="10" fillId="4" borderId="17" xfId="2" applyFill="1" applyBorder="1" applyAlignment="1">
      <alignment horizontal="center" vertical="center"/>
    </xf>
    <xf numFmtId="0" fontId="10" fillId="4" borderId="29" xfId="2" applyFill="1" applyBorder="1" applyAlignment="1">
      <alignment horizontal="center" vertical="center"/>
    </xf>
    <xf numFmtId="0" fontId="10" fillId="4" borderId="30" xfId="2" applyFill="1" applyBorder="1" applyAlignment="1">
      <alignment wrapText="1"/>
    </xf>
    <xf numFmtId="0" fontId="10" fillId="4" borderId="31" xfId="2" applyFill="1" applyBorder="1" applyAlignment="1">
      <alignment horizontal="center" vertical="center"/>
    </xf>
    <xf numFmtId="0" fontId="13" fillId="2" borderId="32" xfId="2" applyFont="1" applyFill="1" applyBorder="1" applyAlignment="1">
      <alignment wrapText="1"/>
    </xf>
    <xf numFmtId="0" fontId="13" fillId="2" borderId="33" xfId="2" applyFont="1" applyFill="1" applyBorder="1" applyAlignment="1">
      <alignment horizontal="center" vertical="center"/>
    </xf>
    <xf numFmtId="0" fontId="11" fillId="5" borderId="32" xfId="2" applyFont="1" applyFill="1" applyBorder="1" applyAlignment="1">
      <alignment wrapText="1"/>
    </xf>
    <xf numFmtId="0" fontId="11" fillId="5" borderId="33" xfId="2" applyFont="1" applyFill="1" applyBorder="1" applyAlignment="1">
      <alignment horizontal="center" vertical="center"/>
    </xf>
    <xf numFmtId="43" fontId="10" fillId="4" borderId="17" xfId="2" applyNumberFormat="1" applyFill="1" applyBorder="1" applyAlignment="1">
      <alignment horizontal="center" vertical="center"/>
    </xf>
    <xf numFmtId="43" fontId="10" fillId="4" borderId="29" xfId="2" applyNumberFormat="1" applyFill="1" applyBorder="1" applyAlignment="1">
      <alignment horizontal="center" vertical="center"/>
    </xf>
    <xf numFmtId="43" fontId="10" fillId="4" borderId="31" xfId="2" applyNumberFormat="1" applyFill="1" applyBorder="1" applyAlignment="1">
      <alignment horizontal="center" vertical="center"/>
    </xf>
    <xf numFmtId="0" fontId="12" fillId="5" borderId="22" xfId="2" applyFont="1" applyFill="1" applyBorder="1" applyAlignment="1">
      <alignment horizontal="left" vertical="center" wrapText="1"/>
    </xf>
    <xf numFmtId="43" fontId="12" fillId="5" borderId="33" xfId="2" applyNumberFormat="1" applyFont="1" applyFill="1" applyBorder="1" applyAlignment="1">
      <alignment horizontal="center" vertical="center"/>
    </xf>
    <xf numFmtId="0" fontId="16" fillId="0" borderId="0" xfId="0" applyFont="1"/>
    <xf numFmtId="1" fontId="16" fillId="0" borderId="0" xfId="0" applyNumberFormat="1" applyFont="1"/>
    <xf numFmtId="9" fontId="16" fillId="0" borderId="0" xfId="1" applyNumberFormat="1" applyFont="1"/>
    <xf numFmtId="168" fontId="0" fillId="0" borderId="0" xfId="0" applyNumberFormat="1"/>
    <xf numFmtId="0" fontId="17" fillId="0" borderId="0" xfId="0" applyFont="1" applyAlignment="1">
      <alignment vertical="center" wrapText="1"/>
    </xf>
    <xf numFmtId="0" fontId="17" fillId="0" borderId="0" xfId="0" applyFont="1"/>
    <xf numFmtId="164" fontId="17" fillId="0" borderId="0" xfId="4" applyNumberFormat="1" applyFont="1" applyAlignment="1">
      <alignment vertical="center"/>
    </xf>
    <xf numFmtId="167" fontId="17" fillId="0" borderId="0" xfId="0" applyNumberFormat="1" applyFont="1"/>
    <xf numFmtId="168" fontId="17" fillId="0" borderId="0" xfId="0" applyNumberFormat="1" applyFont="1"/>
    <xf numFmtId="165" fontId="17" fillId="0" borderId="0" xfId="0" applyNumberFormat="1" applyFont="1"/>
    <xf numFmtId="164" fontId="17" fillId="0" borderId="0" xfId="0" applyNumberFormat="1" applyFont="1"/>
    <xf numFmtId="0" fontId="16" fillId="0" borderId="0" xfId="0" applyFont="1" applyAlignment="1">
      <alignment horizontal="right"/>
    </xf>
    <xf numFmtId="164" fontId="0" fillId="0" borderId="0" xfId="0" applyNumberFormat="1" applyAlignment="1">
      <alignment vertical="center"/>
    </xf>
    <xf numFmtId="0" fontId="20" fillId="0" borderId="0" xfId="0" applyFont="1" applyAlignment="1">
      <alignment horizontal="left" vertical="center" wrapText="1"/>
    </xf>
    <xf numFmtId="0" fontId="21" fillId="0" borderId="0" xfId="0" applyFont="1" applyAlignment="1">
      <alignment horizontal="center"/>
    </xf>
    <xf numFmtId="0" fontId="2" fillId="5" borderId="2"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35" xfId="0" applyFont="1" applyFill="1" applyBorder="1" applyAlignment="1">
      <alignment horizontal="center" vertical="center" wrapText="1"/>
    </xf>
    <xf numFmtId="164" fontId="0" fillId="0" borderId="0" xfId="4" applyNumberFormat="1" applyFont="1"/>
    <xf numFmtId="0" fontId="26" fillId="0" borderId="0" xfId="0" applyFont="1"/>
    <xf numFmtId="0" fontId="28" fillId="7" borderId="36" xfId="5" applyFont="1" applyFill="1" applyBorder="1" applyAlignment="1">
      <alignment horizontal="center"/>
    </xf>
    <xf numFmtId="0" fontId="28" fillId="0" borderId="37" xfId="5" applyFont="1" applyFill="1" applyBorder="1" applyAlignment="1">
      <alignment wrapText="1"/>
    </xf>
    <xf numFmtId="0" fontId="28" fillId="0" borderId="37" xfId="5" applyFont="1" applyFill="1" applyBorder="1" applyAlignment="1">
      <alignment horizontal="right" wrapText="1"/>
    </xf>
    <xf numFmtId="0" fontId="28" fillId="0" borderId="0" xfId="5" applyFont="1" applyFill="1" applyBorder="1" applyAlignment="1">
      <alignment horizontal="right" wrapText="1"/>
    </xf>
    <xf numFmtId="9" fontId="28" fillId="0" borderId="37" xfId="1" applyFont="1" applyFill="1" applyBorder="1" applyAlignment="1">
      <alignment horizontal="right" wrapText="1"/>
    </xf>
    <xf numFmtId="9" fontId="29" fillId="0" borderId="37" xfId="1" applyFont="1" applyFill="1" applyBorder="1" applyAlignment="1">
      <alignment horizontal="right" wrapText="1"/>
    </xf>
    <xf numFmtId="0" fontId="28" fillId="0" borderId="0" xfId="5" applyFont="1" applyFill="1" applyBorder="1" applyAlignment="1">
      <alignment wrapText="1"/>
    </xf>
    <xf numFmtId="9" fontId="30" fillId="0" borderId="37" xfId="1" applyFont="1" applyFill="1" applyBorder="1" applyAlignment="1">
      <alignment horizontal="right" wrapText="1"/>
    </xf>
    <xf numFmtId="9" fontId="31" fillId="0" borderId="37" xfId="1" applyFont="1" applyFill="1" applyBorder="1" applyAlignment="1">
      <alignment horizontal="right" wrapText="1"/>
    </xf>
    <xf numFmtId="0" fontId="30" fillId="0" borderId="0" xfId="5" applyFont="1" applyFill="1" applyBorder="1" applyAlignment="1">
      <alignment horizontal="right" wrapText="1"/>
    </xf>
    <xf numFmtId="0" fontId="2" fillId="0" borderId="0" xfId="0" applyFont="1"/>
    <xf numFmtId="9" fontId="32" fillId="0" borderId="37" xfId="1" applyFont="1" applyFill="1" applyBorder="1" applyAlignment="1">
      <alignment horizontal="right" wrapText="1"/>
    </xf>
    <xf numFmtId="9" fontId="33" fillId="0" borderId="37" xfId="1" applyFont="1" applyFill="1" applyBorder="1" applyAlignment="1">
      <alignment horizontal="right" wrapText="1"/>
    </xf>
    <xf numFmtId="0" fontId="30" fillId="2" borderId="0" xfId="5" applyFont="1" applyFill="1" applyBorder="1" applyAlignment="1">
      <alignment wrapText="1"/>
    </xf>
    <xf numFmtId="9" fontId="30" fillId="2" borderId="37" xfId="1" applyFont="1" applyFill="1" applyBorder="1" applyAlignment="1">
      <alignment horizontal="right" wrapText="1"/>
    </xf>
    <xf numFmtId="9" fontId="34" fillId="2" borderId="37" xfId="1" applyFont="1" applyFill="1" applyBorder="1" applyAlignment="1">
      <alignment horizontal="right" wrapText="1"/>
    </xf>
    <xf numFmtId="0" fontId="35" fillId="8" borderId="36" xfId="5" applyFont="1" applyFill="1" applyBorder="1" applyAlignment="1">
      <alignment horizontal="center"/>
    </xf>
    <xf numFmtId="0" fontId="28" fillId="2" borderId="0" xfId="5" applyFont="1" applyFill="1" applyBorder="1" applyAlignment="1">
      <alignment wrapText="1"/>
    </xf>
    <xf numFmtId="0" fontId="30" fillId="2" borderId="0" xfId="5" applyFont="1" applyFill="1" applyBorder="1" applyAlignment="1">
      <alignment horizontal="right" wrapText="1"/>
    </xf>
    <xf numFmtId="9" fontId="31" fillId="2" borderId="37" xfId="1" applyFont="1" applyFill="1" applyBorder="1" applyAlignment="1">
      <alignment horizontal="right" wrapText="1"/>
    </xf>
    <xf numFmtId="9" fontId="36" fillId="0" borderId="37" xfId="1" applyFont="1" applyFill="1" applyBorder="1" applyAlignment="1">
      <alignment horizontal="right" wrapText="1"/>
    </xf>
    <xf numFmtId="0" fontId="40" fillId="0" borderId="0" xfId="0" applyFont="1" applyAlignment="1">
      <alignment horizontal="center" vertical="center" wrapText="1"/>
    </xf>
    <xf numFmtId="0" fontId="2" fillId="0" borderId="38" xfId="0" applyFont="1" applyBorder="1" applyAlignment="1">
      <alignment vertical="center"/>
    </xf>
    <xf numFmtId="164" fontId="2" fillId="0" borderId="39" xfId="4" applyNumberFormat="1" applyFont="1" applyBorder="1" applyAlignment="1">
      <alignment vertical="center"/>
    </xf>
    <xf numFmtId="164" fontId="2" fillId="0" borderId="40" xfId="4" applyNumberFormat="1" applyFont="1" applyBorder="1" applyAlignment="1">
      <alignment vertical="center"/>
    </xf>
    <xf numFmtId="0" fontId="0" fillId="0" borderId="41" xfId="0" applyBorder="1" applyAlignment="1">
      <alignment vertical="center" wrapText="1"/>
    </xf>
    <xf numFmtId="170" fontId="0" fillId="0" borderId="42" xfId="1" applyNumberFormat="1" applyFont="1" applyBorder="1" applyAlignment="1">
      <alignment horizontal="center" vertical="center"/>
    </xf>
    <xf numFmtId="170" fontId="0" fillId="0" borderId="43" xfId="1" applyNumberFormat="1" applyFont="1" applyBorder="1" applyAlignment="1">
      <alignment horizontal="center" vertical="center"/>
    </xf>
    <xf numFmtId="9" fontId="0" fillId="0" borderId="42" xfId="1" applyFont="1" applyBorder="1" applyAlignment="1">
      <alignment horizontal="center" vertical="center"/>
    </xf>
    <xf numFmtId="9" fontId="0" fillId="0" borderId="43" xfId="1" applyFont="1" applyBorder="1" applyAlignment="1">
      <alignment horizontal="center" vertical="center"/>
    </xf>
    <xf numFmtId="9" fontId="5" fillId="0" borderId="42" xfId="0" applyNumberFormat="1" applyFont="1" applyBorder="1" applyAlignment="1">
      <alignment horizontal="center" vertical="center"/>
    </xf>
    <xf numFmtId="9" fontId="5" fillId="0" borderId="43" xfId="0" applyNumberFormat="1" applyFont="1" applyBorder="1" applyAlignment="1">
      <alignment horizontal="center" vertical="center"/>
    </xf>
    <xf numFmtId="170" fontId="0" fillId="0" borderId="42" xfId="1" applyNumberFormat="1" applyFont="1" applyBorder="1" applyAlignment="1">
      <alignment vertical="center"/>
    </xf>
    <xf numFmtId="170" fontId="0" fillId="0" borderId="43" xfId="1" applyNumberFormat="1" applyFont="1" applyBorder="1" applyAlignment="1">
      <alignment vertical="center"/>
    </xf>
    <xf numFmtId="9" fontId="0" fillId="0" borderId="42" xfId="1" applyFont="1" applyBorder="1" applyAlignment="1">
      <alignment vertical="center"/>
    </xf>
    <xf numFmtId="9" fontId="0" fillId="0" borderId="43" xfId="1" applyFont="1" applyBorder="1" applyAlignment="1">
      <alignment vertical="center"/>
    </xf>
    <xf numFmtId="165" fontId="0" fillId="0" borderId="42" xfId="0" applyNumberFormat="1" applyBorder="1" applyAlignment="1">
      <alignment vertical="center"/>
    </xf>
    <xf numFmtId="165" fontId="0" fillId="0" borderId="43" xfId="0" applyNumberFormat="1" applyBorder="1" applyAlignment="1">
      <alignment vertical="center"/>
    </xf>
    <xf numFmtId="9" fontId="0" fillId="0" borderId="42" xfId="1" applyNumberFormat="1" applyFont="1" applyBorder="1" applyAlignment="1">
      <alignment vertical="center"/>
    </xf>
    <xf numFmtId="9" fontId="0" fillId="0" borderId="43" xfId="1" applyNumberFormat="1" applyFont="1" applyBorder="1" applyAlignment="1">
      <alignment vertical="center"/>
    </xf>
    <xf numFmtId="2" fontId="0" fillId="0" borderId="42" xfId="0" applyNumberFormat="1" applyBorder="1" applyAlignment="1">
      <alignment vertical="center"/>
    </xf>
    <xf numFmtId="2" fontId="0" fillId="0" borderId="43" xfId="0" applyNumberFormat="1" applyBorder="1" applyAlignment="1">
      <alignment vertical="center"/>
    </xf>
    <xf numFmtId="0" fontId="0" fillId="0" borderId="44" xfId="0" applyBorder="1" applyAlignment="1">
      <alignment vertical="center" wrapText="1"/>
    </xf>
    <xf numFmtId="164" fontId="2" fillId="5" borderId="47" xfId="4" applyNumberFormat="1" applyFont="1" applyFill="1" applyBorder="1" applyAlignment="1">
      <alignment vertical="center"/>
    </xf>
    <xf numFmtId="164" fontId="2" fillId="5" borderId="48" xfId="4" applyNumberFormat="1" applyFont="1" applyFill="1" applyBorder="1" applyAlignment="1">
      <alignment vertical="center"/>
    </xf>
    <xf numFmtId="0" fontId="42" fillId="0" borderId="49" xfId="0" applyFont="1" applyBorder="1" applyAlignment="1">
      <alignment horizontal="center" vertical="center" wrapText="1"/>
    </xf>
    <xf numFmtId="0" fontId="3" fillId="0" borderId="49" xfId="0" applyFont="1" applyBorder="1" applyAlignment="1">
      <alignment horizontal="center" vertical="center"/>
    </xf>
    <xf numFmtId="0" fontId="3" fillId="0" borderId="49" xfId="0" applyFont="1" applyBorder="1" applyAlignment="1">
      <alignment horizontal="left" vertical="center"/>
    </xf>
    <xf numFmtId="170" fontId="19" fillId="5" borderId="50" xfId="1" applyNumberFormat="1" applyFont="1" applyFill="1" applyBorder="1" applyAlignment="1">
      <alignment horizontal="center" vertical="center"/>
    </xf>
    <xf numFmtId="0" fontId="42" fillId="0" borderId="51"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1" xfId="0" applyFont="1" applyBorder="1" applyAlignment="1">
      <alignment horizontal="left" vertical="center"/>
    </xf>
    <xf numFmtId="9" fontId="2" fillId="5" borderId="50" xfId="1" applyFont="1" applyFill="1" applyBorder="1" applyAlignment="1">
      <alignment horizontal="center" vertical="center"/>
    </xf>
    <xf numFmtId="0" fontId="3" fillId="0" borderId="51" xfId="0" applyFont="1" applyBorder="1" applyAlignment="1">
      <alignment horizontal="center" vertical="center"/>
    </xf>
    <xf numFmtId="9" fontId="19" fillId="5" borderId="50" xfId="1" applyNumberFormat="1" applyFont="1" applyFill="1" applyBorder="1" applyAlignment="1">
      <alignment horizontal="center" vertical="center"/>
    </xf>
    <xf numFmtId="0" fontId="20" fillId="0" borderId="51" xfId="0" applyFont="1" applyBorder="1" applyAlignment="1">
      <alignment horizontal="left" vertical="center" wrapText="1"/>
    </xf>
    <xf numFmtId="164" fontId="2" fillId="5" borderId="52" xfId="4" applyNumberFormat="1" applyFont="1" applyFill="1" applyBorder="1" applyAlignment="1">
      <alignment vertical="center"/>
    </xf>
    <xf numFmtId="164" fontId="2" fillId="5" borderId="50" xfId="4" applyNumberFormat="1" applyFont="1" applyFill="1" applyBorder="1" applyAlignment="1">
      <alignment vertical="center"/>
    </xf>
    <xf numFmtId="170" fontId="19" fillId="5" borderId="50" xfId="1" applyNumberFormat="1" applyFont="1" applyFill="1" applyBorder="1" applyAlignment="1">
      <alignment vertical="center"/>
    </xf>
    <xf numFmtId="9" fontId="2" fillId="5" borderId="52" xfId="1" applyFont="1" applyFill="1" applyBorder="1" applyAlignment="1">
      <alignment vertical="center"/>
    </xf>
    <xf numFmtId="165" fontId="2" fillId="5" borderId="50" xfId="0" applyNumberFormat="1" applyFont="1" applyFill="1" applyBorder="1" applyAlignment="1">
      <alignment vertical="center"/>
    </xf>
    <xf numFmtId="9" fontId="2" fillId="5" borderId="50" xfId="1" applyNumberFormat="1" applyFont="1" applyFill="1" applyBorder="1" applyAlignment="1">
      <alignment vertical="center"/>
    </xf>
    <xf numFmtId="2" fontId="2" fillId="5" borderId="50" xfId="0" applyNumberFormat="1" applyFont="1" applyFill="1" applyBorder="1" applyAlignment="1">
      <alignment vertical="center"/>
    </xf>
    <xf numFmtId="0" fontId="42" fillId="0" borderId="55" xfId="0" applyFont="1" applyBorder="1" applyAlignment="1">
      <alignment horizontal="center" vertical="center" wrapText="1"/>
    </xf>
    <xf numFmtId="0" fontId="3" fillId="0" borderId="55" xfId="0" applyFont="1" applyBorder="1" applyAlignment="1">
      <alignment horizontal="center" vertical="center"/>
    </xf>
    <xf numFmtId="0" fontId="3" fillId="0" borderId="55" xfId="0" applyFont="1" applyBorder="1" applyAlignment="1">
      <alignment horizontal="left" vertical="center"/>
    </xf>
    <xf numFmtId="164" fontId="2" fillId="0" borderId="39" xfId="4" applyNumberFormat="1" applyFont="1" applyBorder="1" applyAlignment="1">
      <alignment horizontal="center" vertical="center"/>
    </xf>
    <xf numFmtId="164" fontId="2" fillId="5" borderId="39" xfId="4" applyNumberFormat="1" applyFont="1" applyFill="1" applyBorder="1" applyAlignment="1">
      <alignment horizontal="center" vertical="center"/>
    </xf>
    <xf numFmtId="9" fontId="2" fillId="5" borderId="42" xfId="1" applyNumberFormat="1" applyFont="1" applyFill="1" applyBorder="1" applyAlignment="1">
      <alignment horizontal="center" vertical="center"/>
    </xf>
    <xf numFmtId="169" fontId="0" fillId="0" borderId="42" xfId="0" applyNumberFormat="1" applyBorder="1" applyAlignment="1">
      <alignment horizontal="center" vertical="center"/>
    </xf>
    <xf numFmtId="169" fontId="2" fillId="5" borderId="42" xfId="0" applyNumberFormat="1" applyFont="1" applyFill="1" applyBorder="1" applyAlignment="1">
      <alignment horizontal="center" vertical="center"/>
    </xf>
    <xf numFmtId="167" fontId="0" fillId="0" borderId="42" xfId="0" applyNumberFormat="1" applyBorder="1" applyAlignment="1">
      <alignment horizontal="center" vertical="center"/>
    </xf>
    <xf numFmtId="167" fontId="2" fillId="5" borderId="42" xfId="0" applyNumberFormat="1" applyFont="1" applyFill="1" applyBorder="1" applyAlignment="1">
      <alignment horizontal="center" vertical="center"/>
    </xf>
    <xf numFmtId="0" fontId="18" fillId="0" borderId="41" xfId="0" applyFont="1" applyBorder="1" applyAlignment="1">
      <alignment horizontal="left" vertical="center" wrapText="1" indent="7"/>
    </xf>
    <xf numFmtId="164" fontId="18" fillId="0" borderId="42" xfId="4" applyNumberFormat="1" applyFont="1" applyBorder="1" applyAlignment="1">
      <alignment horizontal="center" vertical="center"/>
    </xf>
    <xf numFmtId="164" fontId="25" fillId="5" borderId="42" xfId="4" applyNumberFormat="1" applyFont="1" applyFill="1" applyBorder="1" applyAlignment="1">
      <alignment horizontal="center" vertical="center"/>
    </xf>
    <xf numFmtId="9" fontId="18" fillId="0" borderId="42" xfId="1" applyFont="1" applyBorder="1" applyAlignment="1">
      <alignment horizontal="center" vertical="center"/>
    </xf>
    <xf numFmtId="9" fontId="25" fillId="5" borderId="42" xfId="1" applyNumberFormat="1" applyFont="1" applyFill="1" applyBorder="1" applyAlignment="1">
      <alignment horizontal="center" vertical="center"/>
    </xf>
    <xf numFmtId="164" fontId="0" fillId="0" borderId="42" xfId="4" applyNumberFormat="1" applyFont="1" applyBorder="1" applyAlignment="1">
      <alignment horizontal="center" vertical="center"/>
    </xf>
    <xf numFmtId="164" fontId="2" fillId="5" borderId="42" xfId="4" applyNumberFormat="1" applyFont="1" applyFill="1" applyBorder="1" applyAlignment="1">
      <alignment horizontal="center" vertical="center"/>
    </xf>
    <xf numFmtId="166" fontId="0" fillId="0" borderId="42" xfId="1" applyNumberFormat="1" applyFont="1" applyBorder="1" applyAlignment="1">
      <alignment horizontal="center" vertical="center"/>
    </xf>
    <xf numFmtId="166" fontId="2" fillId="5" borderId="42" xfId="1" applyNumberFormat="1" applyFont="1" applyFill="1" applyBorder="1" applyAlignment="1">
      <alignment horizontal="center" vertical="center"/>
    </xf>
    <xf numFmtId="164" fontId="0" fillId="0" borderId="45" xfId="4" applyNumberFormat="1" applyFont="1" applyBorder="1" applyAlignment="1">
      <alignment horizontal="center" vertical="center"/>
    </xf>
    <xf numFmtId="164" fontId="2" fillId="5" borderId="45" xfId="4" applyNumberFormat="1" applyFont="1" applyFill="1" applyBorder="1" applyAlignment="1">
      <alignment horizontal="center" vertical="center"/>
    </xf>
    <xf numFmtId="0" fontId="40" fillId="0" borderId="49" xfId="0" applyFont="1" applyBorder="1" applyAlignment="1">
      <alignment horizontal="center" vertical="center" wrapText="1"/>
    </xf>
    <xf numFmtId="14" fontId="3" fillId="0" borderId="49" xfId="0" applyNumberFormat="1" applyFont="1" applyBorder="1" applyAlignment="1">
      <alignment horizontal="center" vertical="center"/>
    </xf>
    <xf numFmtId="0" fontId="7" fillId="0" borderId="49" xfId="0" applyFont="1" applyBorder="1" applyAlignment="1">
      <alignment horizontal="left" vertical="center" wrapText="1"/>
    </xf>
    <xf numFmtId="0" fontId="40" fillId="0" borderId="51" xfId="0" applyFont="1" applyBorder="1" applyAlignment="1">
      <alignment horizontal="center" vertical="center" wrapText="1"/>
    </xf>
    <xf numFmtId="14" fontId="3" fillId="0" borderId="51" xfId="0" applyNumberFormat="1" applyFont="1" applyBorder="1" applyAlignment="1">
      <alignment horizontal="center" vertical="center"/>
    </xf>
    <xf numFmtId="0" fontId="7" fillId="0" borderId="51" xfId="0" applyFont="1" applyBorder="1" applyAlignment="1">
      <alignment horizontal="left" vertical="center" wrapText="1"/>
    </xf>
    <xf numFmtId="14" fontId="18" fillId="0" borderId="51" xfId="0" applyNumberFormat="1" applyFont="1" applyBorder="1" applyAlignment="1">
      <alignment horizontal="center" vertical="center"/>
    </xf>
    <xf numFmtId="0" fontId="40" fillId="0" borderId="55" xfId="0" applyFont="1" applyBorder="1" applyAlignment="1">
      <alignment horizontal="center" vertical="center" wrapText="1"/>
    </xf>
    <xf numFmtId="0" fontId="20" fillId="0" borderId="55" xfId="0" applyFont="1" applyBorder="1" applyAlignment="1">
      <alignment horizontal="left" vertical="center" wrapText="1"/>
    </xf>
    <xf numFmtId="0" fontId="39" fillId="0" borderId="51" xfId="0" applyFont="1" applyBorder="1" applyAlignment="1">
      <alignment horizontal="center" vertical="center" wrapText="1"/>
    </xf>
    <xf numFmtId="0" fontId="38" fillId="10" borderId="0" xfId="0" applyFont="1" applyFill="1" applyBorder="1" applyAlignment="1">
      <alignment horizontal="center" vertical="center" wrapText="1"/>
    </xf>
    <xf numFmtId="164" fontId="37" fillId="10" borderId="40" xfId="4" applyNumberFormat="1" applyFont="1" applyFill="1" applyBorder="1" applyAlignment="1">
      <alignment horizontal="center" vertical="center"/>
    </xf>
    <xf numFmtId="169" fontId="37" fillId="10" borderId="43" xfId="0" applyNumberFormat="1" applyFont="1" applyFill="1" applyBorder="1" applyAlignment="1">
      <alignment horizontal="center" vertical="center"/>
    </xf>
    <xf numFmtId="167" fontId="37" fillId="10" borderId="43" xfId="0" applyNumberFormat="1" applyFont="1" applyFill="1" applyBorder="1" applyAlignment="1">
      <alignment horizontal="center" vertical="center"/>
    </xf>
    <xf numFmtId="164" fontId="25" fillId="10" borderId="43" xfId="4" applyNumberFormat="1" applyFont="1" applyFill="1" applyBorder="1" applyAlignment="1">
      <alignment horizontal="center" vertical="center"/>
    </xf>
    <xf numFmtId="9" fontId="25" fillId="10" borderId="43" xfId="1" applyNumberFormat="1" applyFont="1" applyFill="1" applyBorder="1" applyAlignment="1">
      <alignment horizontal="center" vertical="center"/>
    </xf>
    <xf numFmtId="164" fontId="37" fillId="10" borderId="43" xfId="4" applyNumberFormat="1" applyFont="1" applyFill="1" applyBorder="1" applyAlignment="1">
      <alignment horizontal="center" vertical="center"/>
    </xf>
    <xf numFmtId="166" fontId="37" fillId="10" borderId="43" xfId="1" applyNumberFormat="1" applyFont="1" applyFill="1" applyBorder="1" applyAlignment="1">
      <alignment horizontal="center" vertical="center"/>
    </xf>
    <xf numFmtId="164" fontId="37" fillId="10" borderId="46" xfId="4" applyNumberFormat="1" applyFont="1" applyFill="1" applyBorder="1" applyAlignment="1">
      <alignment horizontal="center" vertical="center"/>
    </xf>
    <xf numFmtId="164" fontId="37" fillId="10" borderId="49" xfId="4" applyNumberFormat="1" applyFont="1" applyFill="1" applyBorder="1" applyAlignment="1">
      <alignment vertical="center"/>
    </xf>
    <xf numFmtId="170" fontId="37" fillId="10" borderId="51" xfId="1" applyNumberFormat="1" applyFont="1" applyFill="1" applyBorder="1" applyAlignment="1">
      <alignment horizontal="center" vertical="center"/>
    </xf>
    <xf numFmtId="9" fontId="37" fillId="10" borderId="51" xfId="1" applyNumberFormat="1" applyFont="1" applyFill="1" applyBorder="1" applyAlignment="1">
      <alignment horizontal="center" vertical="center"/>
    </xf>
    <xf numFmtId="164" fontId="37" fillId="10" borderId="51" xfId="4" applyNumberFormat="1" applyFont="1" applyFill="1" applyBorder="1" applyAlignment="1">
      <alignment vertical="center"/>
    </xf>
    <xf numFmtId="170" fontId="37" fillId="10" borderId="51" xfId="1" applyNumberFormat="1" applyFont="1" applyFill="1" applyBorder="1" applyAlignment="1">
      <alignment vertical="center"/>
    </xf>
    <xf numFmtId="165" fontId="37" fillId="10" borderId="51" xfId="0" applyNumberFormat="1" applyFont="1" applyFill="1" applyBorder="1" applyAlignment="1">
      <alignment vertical="center"/>
    </xf>
    <xf numFmtId="9" fontId="37" fillId="10" borderId="51" xfId="1" applyNumberFormat="1" applyFont="1" applyFill="1" applyBorder="1" applyAlignment="1">
      <alignment vertical="center"/>
    </xf>
    <xf numFmtId="2" fontId="37" fillId="10" borderId="51" xfId="0" applyNumberFormat="1" applyFont="1" applyFill="1" applyBorder="1" applyAlignment="1">
      <alignment vertical="center"/>
    </xf>
    <xf numFmtId="166" fontId="37" fillId="10" borderId="55" xfId="1" applyNumberFormat="1" applyFont="1" applyFill="1" applyBorder="1" applyAlignment="1">
      <alignment horizontal="right" vertical="center"/>
    </xf>
    <xf numFmtId="0" fontId="45" fillId="4" borderId="3" xfId="2" applyFont="1" applyFill="1" applyBorder="1"/>
    <xf numFmtId="166" fontId="2" fillId="5" borderId="53" xfId="1" applyNumberFormat="1" applyFont="1" applyFill="1" applyBorder="1" applyAlignment="1">
      <alignment horizontal="center" vertical="center"/>
    </xf>
    <xf numFmtId="166" fontId="2" fillId="5" borderId="54" xfId="1" applyNumberFormat="1" applyFont="1" applyFill="1" applyBorder="1" applyAlignment="1">
      <alignment horizontal="center" vertical="center"/>
    </xf>
    <xf numFmtId="0" fontId="2" fillId="0" borderId="41" xfId="0" applyFont="1" applyBorder="1" applyAlignment="1">
      <alignment vertical="center"/>
    </xf>
    <xf numFmtId="164" fontId="2" fillId="0" borderId="42" xfId="4" applyNumberFormat="1" applyFont="1" applyBorder="1" applyAlignment="1">
      <alignment vertical="center"/>
    </xf>
    <xf numFmtId="164" fontId="2" fillId="0" borderId="43" xfId="4" applyNumberFormat="1" applyFont="1" applyBorder="1" applyAlignment="1">
      <alignment vertical="center"/>
    </xf>
    <xf numFmtId="0" fontId="2" fillId="0" borderId="44" xfId="0" applyFont="1" applyBorder="1" applyAlignment="1">
      <alignment vertical="center" wrapText="1"/>
    </xf>
    <xf numFmtId="166" fontId="2" fillId="0" borderId="45" xfId="1" applyNumberFormat="1" applyFont="1" applyBorder="1" applyAlignment="1">
      <alignment horizontal="center" vertical="center"/>
    </xf>
    <xf numFmtId="166" fontId="2" fillId="0" borderId="46" xfId="1" applyNumberFormat="1" applyFont="1" applyBorder="1" applyAlignment="1">
      <alignment horizontal="center" vertical="center"/>
    </xf>
    <xf numFmtId="0" fontId="2" fillId="0" borderId="38" xfId="0" applyFont="1" applyBorder="1" applyAlignment="1">
      <alignment vertical="center" wrapText="1"/>
    </xf>
    <xf numFmtId="0" fontId="2" fillId="0" borderId="41" xfId="0" applyFont="1" applyBorder="1" applyAlignment="1">
      <alignment horizontal="left" vertical="center" wrapText="1" indent="4"/>
    </xf>
    <xf numFmtId="164" fontId="2" fillId="5" borderId="42" xfId="4" applyNumberFormat="1" applyFont="1" applyFill="1" applyBorder="1" applyAlignment="1">
      <alignment vertical="center"/>
    </xf>
    <xf numFmtId="164" fontId="37" fillId="10" borderId="43" xfId="4" applyNumberFormat="1" applyFont="1" applyFill="1" applyBorder="1" applyAlignment="1">
      <alignment vertical="center"/>
    </xf>
    <xf numFmtId="0" fontId="6" fillId="0" borderId="41" xfId="0" applyFont="1" applyBorder="1" applyAlignment="1">
      <alignment horizontal="left" vertical="center" wrapText="1" indent="9"/>
    </xf>
    <xf numFmtId="9" fontId="0" fillId="0" borderId="42" xfId="1" applyFont="1" applyBorder="1" applyAlignment="1">
      <alignment horizontal="right" vertical="center"/>
    </xf>
    <xf numFmtId="9" fontId="2" fillId="5" borderId="42" xfId="1" applyFont="1" applyFill="1" applyBorder="1" applyAlignment="1">
      <alignment horizontal="right" vertical="center"/>
    </xf>
    <xf numFmtId="9" fontId="37" fillId="10" borderId="43" xfId="1" applyFont="1" applyFill="1" applyBorder="1" applyAlignment="1">
      <alignment horizontal="right" vertical="center"/>
    </xf>
    <xf numFmtId="170" fontId="0" fillId="0" borderId="42" xfId="1" applyNumberFormat="1" applyFont="1" applyBorder="1" applyAlignment="1">
      <alignment horizontal="right" vertical="center"/>
    </xf>
    <xf numFmtId="170" fontId="2" fillId="5" borderId="42" xfId="1" applyNumberFormat="1" applyFont="1" applyFill="1" applyBorder="1" applyAlignment="1">
      <alignment horizontal="right" vertical="center"/>
    </xf>
    <xf numFmtId="170" fontId="37" fillId="10" borderId="43" xfId="1" applyNumberFormat="1" applyFont="1" applyFill="1" applyBorder="1" applyAlignment="1">
      <alignment horizontal="right" vertical="center"/>
    </xf>
    <xf numFmtId="166" fontId="0" fillId="0" borderId="42" xfId="1" applyNumberFormat="1" applyFont="1" applyBorder="1" applyAlignment="1">
      <alignment horizontal="right" vertical="center"/>
    </xf>
    <xf numFmtId="166" fontId="2" fillId="5" borderId="42" xfId="1" applyNumberFormat="1" applyFont="1" applyFill="1" applyBorder="1" applyAlignment="1">
      <alignment horizontal="right" vertical="center"/>
    </xf>
    <xf numFmtId="166" fontId="37" fillId="10" borderId="43" xfId="1" applyNumberFormat="1" applyFont="1" applyFill="1" applyBorder="1" applyAlignment="1">
      <alignment horizontal="right" vertical="center"/>
    </xf>
    <xf numFmtId="0" fontId="2" fillId="0" borderId="41" xfId="0" applyFont="1" applyBorder="1" applyAlignment="1">
      <alignment horizontal="left" vertical="center" indent="4"/>
    </xf>
    <xf numFmtId="0" fontId="19" fillId="0" borderId="41" xfId="0" applyFont="1" applyBorder="1" applyAlignment="1">
      <alignment horizontal="left" vertical="center" wrapText="1" indent="4"/>
    </xf>
    <xf numFmtId="0" fontId="6" fillId="0" borderId="44" xfId="0" applyFont="1" applyBorder="1" applyAlignment="1">
      <alignment horizontal="left" vertical="center" wrapText="1" indent="9"/>
    </xf>
    <xf numFmtId="166" fontId="0" fillId="0" borderId="45" xfId="1" applyNumberFormat="1" applyFont="1" applyBorder="1" applyAlignment="1">
      <alignment horizontal="right" vertical="center"/>
    </xf>
    <xf numFmtId="166" fontId="2" fillId="5" borderId="45" xfId="1" applyNumberFormat="1" applyFont="1" applyFill="1" applyBorder="1" applyAlignment="1">
      <alignment horizontal="right" vertical="center"/>
    </xf>
    <xf numFmtId="166" fontId="37" fillId="10" borderId="46" xfId="1" applyNumberFormat="1" applyFont="1" applyFill="1" applyBorder="1" applyAlignment="1">
      <alignment horizontal="right" vertical="center"/>
    </xf>
    <xf numFmtId="0" fontId="8" fillId="0" borderId="51" xfId="0" applyFont="1" applyBorder="1" applyAlignment="1">
      <alignment horizontal="left" vertical="center" wrapText="1"/>
    </xf>
    <xf numFmtId="0" fontId="3" fillId="0" borderId="51" xfId="0" applyFont="1" applyBorder="1" applyAlignment="1">
      <alignment horizontal="left" vertical="center" wrapText="1"/>
    </xf>
    <xf numFmtId="0" fontId="22" fillId="6" borderId="41" xfId="0" applyFont="1" applyFill="1" applyBorder="1" applyAlignment="1">
      <alignment vertical="center" wrapText="1"/>
    </xf>
    <xf numFmtId="0" fontId="0" fillId="6" borderId="42" xfId="0" applyFill="1" applyBorder="1" applyAlignment="1">
      <alignment vertical="center"/>
    </xf>
    <xf numFmtId="0" fontId="0" fillId="6" borderId="43" xfId="0" applyFill="1" applyBorder="1" applyAlignment="1">
      <alignment vertical="center"/>
    </xf>
    <xf numFmtId="164" fontId="2" fillId="0" borderId="42" xfId="4" applyNumberFormat="1" applyFont="1" applyBorder="1" applyAlignment="1">
      <alignment horizontal="center" vertical="center"/>
    </xf>
    <xf numFmtId="0" fontId="22" fillId="6" borderId="41" xfId="0" applyFont="1" applyFill="1" applyBorder="1" applyAlignment="1">
      <alignment horizontal="left" vertical="center" wrapText="1"/>
    </xf>
    <xf numFmtId="9" fontId="0" fillId="6" borderId="42" xfId="1" applyFont="1" applyFill="1" applyBorder="1" applyAlignment="1">
      <alignment horizontal="right" vertical="center"/>
    </xf>
    <xf numFmtId="9" fontId="0" fillId="6" borderId="43" xfId="1" applyFont="1" applyFill="1" applyBorder="1" applyAlignment="1">
      <alignment horizontal="right" vertical="center"/>
    </xf>
    <xf numFmtId="9" fontId="0" fillId="0" borderId="45" xfId="1" applyFont="1" applyBorder="1" applyAlignment="1">
      <alignment horizontal="right" vertical="center"/>
    </xf>
    <xf numFmtId="9" fontId="2" fillId="5" borderId="45" xfId="1" applyFont="1" applyFill="1" applyBorder="1" applyAlignment="1">
      <alignment horizontal="right" vertical="center"/>
    </xf>
    <xf numFmtId="0" fontId="3" fillId="6" borderId="51" xfId="0" applyFont="1" applyFill="1" applyBorder="1" applyAlignment="1">
      <alignment horizontal="center" vertical="center" wrapText="1"/>
    </xf>
    <xf numFmtId="14" fontId="3" fillId="6" borderId="51" xfId="0" applyNumberFormat="1" applyFont="1" applyFill="1" applyBorder="1" applyAlignment="1">
      <alignment horizontal="center" vertical="center"/>
    </xf>
    <xf numFmtId="0" fontId="3" fillId="6" borderId="51" xfId="0" applyFont="1" applyFill="1" applyBorder="1" applyAlignment="1">
      <alignment horizontal="left" vertical="center"/>
    </xf>
    <xf numFmtId="14" fontId="3" fillId="0" borderId="55" xfId="0" applyNumberFormat="1" applyFont="1" applyBorder="1" applyAlignment="1">
      <alignment horizontal="center" vertical="center"/>
    </xf>
    <xf numFmtId="9" fontId="30" fillId="0" borderId="0" xfId="1" applyFont="1" applyFill="1" applyBorder="1" applyAlignment="1">
      <alignment horizontal="right" wrapText="1"/>
    </xf>
    <xf numFmtId="9" fontId="31" fillId="0" borderId="0" xfId="1" applyFont="1" applyFill="1" applyBorder="1" applyAlignment="1">
      <alignment horizontal="right" wrapText="1"/>
    </xf>
    <xf numFmtId="0" fontId="28" fillId="0" borderId="0" xfId="5" applyFont="1" applyFill="1" applyBorder="1" applyAlignment="1">
      <alignment horizontal="center"/>
    </xf>
    <xf numFmtId="0" fontId="0" fillId="0" borderId="0" xfId="0" applyFill="1"/>
    <xf numFmtId="0" fontId="35" fillId="8" borderId="36" xfId="5" applyFont="1" applyFill="1" applyBorder="1" applyAlignment="1">
      <alignment horizontal="center" wrapText="1"/>
    </xf>
    <xf numFmtId="0" fontId="28" fillId="7" borderId="36" xfId="5" applyFont="1" applyFill="1" applyBorder="1" applyAlignment="1">
      <alignment horizontal="center" wrapText="1"/>
    </xf>
    <xf numFmtId="0" fontId="35" fillId="11" borderId="36" xfId="5" applyFont="1" applyFill="1" applyBorder="1" applyAlignment="1">
      <alignment horizontal="center" wrapText="1"/>
    </xf>
    <xf numFmtId="9" fontId="28" fillId="9" borderId="56" xfId="1" applyFont="1" applyFill="1" applyBorder="1" applyAlignment="1">
      <alignment horizontal="right" wrapText="1"/>
    </xf>
    <xf numFmtId="9" fontId="28" fillId="9" borderId="37" xfId="1" applyFont="1" applyFill="1" applyBorder="1" applyAlignment="1">
      <alignment horizontal="right" wrapText="1"/>
    </xf>
    <xf numFmtId="9" fontId="32" fillId="9" borderId="37" xfId="1" applyFont="1" applyFill="1" applyBorder="1" applyAlignment="1">
      <alignment horizontal="right" wrapText="1"/>
    </xf>
    <xf numFmtId="9" fontId="32" fillId="2" borderId="37" xfId="1" applyFont="1" applyFill="1" applyBorder="1" applyAlignment="1">
      <alignment horizontal="right" wrapText="1"/>
    </xf>
    <xf numFmtId="0" fontId="3" fillId="0" borderId="0" xfId="0" applyFont="1"/>
    <xf numFmtId="9" fontId="2" fillId="5" borderId="42" xfId="1" applyNumberFormat="1" applyFont="1" applyFill="1" applyBorder="1" applyAlignment="1">
      <alignment horizontal="right" vertical="center"/>
    </xf>
    <xf numFmtId="9" fontId="37" fillId="10" borderId="43" xfId="1" applyNumberFormat="1" applyFont="1" applyFill="1" applyBorder="1" applyAlignment="1">
      <alignment horizontal="right" vertical="center"/>
    </xf>
    <xf numFmtId="9" fontId="37" fillId="10" borderId="46" xfId="1" applyFont="1" applyFill="1" applyBorder="1" applyAlignment="1">
      <alignment horizontal="right" vertical="center"/>
    </xf>
    <xf numFmtId="9" fontId="37" fillId="10" borderId="51" xfId="1" quotePrefix="1" applyFont="1" applyFill="1" applyBorder="1" applyAlignment="1">
      <alignment horizontal="center" vertical="center"/>
    </xf>
    <xf numFmtId="9" fontId="37" fillId="10" borderId="43" xfId="1" quotePrefix="1" applyNumberFormat="1" applyFont="1" applyFill="1" applyBorder="1" applyAlignment="1">
      <alignment horizontal="center" vertical="center"/>
    </xf>
    <xf numFmtId="0" fontId="3" fillId="0" borderId="0" xfId="0" applyFont="1" applyBorder="1" applyAlignment="1">
      <alignment horizontal="left" vertical="center"/>
    </xf>
    <xf numFmtId="0" fontId="46" fillId="0" borderId="0" xfId="0" applyFont="1"/>
    <xf numFmtId="0" fontId="47" fillId="0" borderId="41" xfId="0" applyFont="1" applyBorder="1" applyAlignment="1">
      <alignment horizontal="left" vertical="center" wrapText="1" indent="9"/>
    </xf>
    <xf numFmtId="167" fontId="5" fillId="0" borderId="42" xfId="4" applyNumberFormat="1" applyFont="1" applyBorder="1" applyAlignment="1">
      <alignment horizontal="right" vertical="center"/>
    </xf>
    <xf numFmtId="167" fontId="19" fillId="5" borderId="42" xfId="4" applyNumberFormat="1" applyFont="1" applyFill="1" applyBorder="1" applyAlignment="1">
      <alignment horizontal="right" vertical="center"/>
    </xf>
    <xf numFmtId="167" fontId="5" fillId="0" borderId="42" xfId="4" applyNumberFormat="1" applyFont="1" applyBorder="1" applyAlignment="1">
      <alignment horizontal="center" vertical="center"/>
    </xf>
    <xf numFmtId="164" fontId="5" fillId="0" borderId="42" xfId="4" applyNumberFormat="1" applyFont="1" applyBorder="1" applyAlignment="1">
      <alignment horizontal="center" vertical="center"/>
    </xf>
    <xf numFmtId="164" fontId="32" fillId="0" borderId="57" xfId="4" applyNumberFormat="1" applyFont="1" applyFill="1" applyBorder="1" applyAlignment="1">
      <alignment horizontal="center" wrapText="1"/>
    </xf>
    <xf numFmtId="164" fontId="36" fillId="0" borderId="57" xfId="4" applyNumberFormat="1" applyFont="1" applyFill="1" applyBorder="1" applyAlignment="1">
      <alignment horizontal="center" wrapText="1"/>
    </xf>
    <xf numFmtId="164" fontId="29" fillId="0" borderId="57" xfId="4" applyNumberFormat="1" applyFont="1" applyFill="1" applyBorder="1" applyAlignment="1">
      <alignment horizontal="center" wrapText="1"/>
    </xf>
    <xf numFmtId="164" fontId="48" fillId="2" borderId="57" xfId="4" applyNumberFormat="1" applyFont="1" applyFill="1" applyBorder="1" applyAlignment="1">
      <alignment horizontal="center" wrapText="1"/>
    </xf>
    <xf numFmtId="0" fontId="11" fillId="2" borderId="18" xfId="2" applyFont="1" applyFill="1" applyBorder="1" applyAlignment="1">
      <alignment horizontal="center" vertical="center"/>
    </xf>
    <xf numFmtId="0" fontId="10" fillId="4" borderId="0" xfId="2" applyFont="1" applyFill="1" applyBorder="1"/>
    <xf numFmtId="9" fontId="30" fillId="6" borderId="58" xfId="1" applyFont="1" applyFill="1" applyBorder="1" applyAlignment="1">
      <alignment horizontal="right" wrapText="1"/>
    </xf>
    <xf numFmtId="0" fontId="48" fillId="12" borderId="59" xfId="6" applyFont="1" applyFill="1" applyBorder="1" applyAlignment="1">
      <alignment horizontal="center" vertical="center" wrapText="1"/>
    </xf>
    <xf numFmtId="0" fontId="28" fillId="0" borderId="59" xfId="6" applyFont="1" applyFill="1" applyBorder="1" applyAlignment="1">
      <alignment horizontal="center" wrapText="1"/>
    </xf>
    <xf numFmtId="0" fontId="28" fillId="0" borderId="59" xfId="6" applyFont="1" applyFill="1" applyBorder="1" applyAlignment="1">
      <alignment wrapText="1"/>
    </xf>
    <xf numFmtId="164" fontId="28" fillId="0" borderId="59" xfId="4" applyNumberFormat="1" applyFont="1" applyFill="1" applyBorder="1" applyAlignment="1">
      <alignment horizontal="right" wrapText="1"/>
    </xf>
    <xf numFmtId="9" fontId="28" fillId="0" borderId="59" xfId="1" applyNumberFormat="1" applyFont="1" applyFill="1" applyBorder="1" applyAlignment="1">
      <alignment horizontal="right" wrapText="1"/>
    </xf>
    <xf numFmtId="164" fontId="0" fillId="0" borderId="59" xfId="0" applyNumberFormat="1" applyBorder="1"/>
    <xf numFmtId="164" fontId="15" fillId="3" borderId="59" xfId="4" applyNumberFormat="1" applyFont="1" applyFill="1" applyBorder="1" applyAlignment="1">
      <alignment horizontal="right" wrapText="1"/>
    </xf>
    <xf numFmtId="9" fontId="15" fillId="3" borderId="59" xfId="1" applyNumberFormat="1" applyFont="1" applyFill="1" applyBorder="1" applyAlignment="1">
      <alignment horizontal="right" wrapText="1"/>
    </xf>
    <xf numFmtId="164" fontId="1" fillId="3" borderId="59" xfId="0" applyNumberFormat="1" applyFont="1" applyFill="1" applyBorder="1"/>
    <xf numFmtId="0" fontId="30" fillId="4" borderId="0" xfId="6" applyFont="1" applyFill="1" applyBorder="1" applyAlignment="1">
      <alignment wrapText="1"/>
    </xf>
    <xf numFmtId="0" fontId="30" fillId="4" borderId="62" xfId="6" applyFont="1" applyFill="1" applyBorder="1" applyAlignment="1">
      <alignment wrapText="1"/>
    </xf>
    <xf numFmtId="164" fontId="30" fillId="4" borderId="0" xfId="4" applyNumberFormat="1" applyFont="1" applyFill="1" applyBorder="1" applyAlignment="1">
      <alignment horizontal="right" wrapText="1"/>
    </xf>
    <xf numFmtId="9" fontId="30" fillId="4" borderId="0" xfId="1" applyNumberFormat="1" applyFont="1" applyFill="1" applyBorder="1" applyAlignment="1">
      <alignment horizontal="right" wrapText="1"/>
    </xf>
    <xf numFmtId="164" fontId="2" fillId="4" borderId="0" xfId="0" applyNumberFormat="1" applyFont="1" applyFill="1"/>
    <xf numFmtId="164" fontId="2" fillId="5" borderId="59" xfId="0" applyNumberFormat="1" applyFont="1" applyFill="1" applyBorder="1"/>
    <xf numFmtId="0" fontId="2" fillId="5" borderId="59" xfId="0" applyFont="1" applyFill="1" applyBorder="1"/>
    <xf numFmtId="0" fontId="50" fillId="0" borderId="0" xfId="0" applyFont="1" applyAlignment="1">
      <alignment horizontal="right"/>
    </xf>
    <xf numFmtId="0" fontId="5" fillId="0" borderId="0" xfId="0" applyFont="1"/>
    <xf numFmtId="3" fontId="5" fillId="0" borderId="0" xfId="0" applyNumberFormat="1" applyFont="1"/>
    <xf numFmtId="0" fontId="19" fillId="0" borderId="0" xfId="0" applyFont="1"/>
    <xf numFmtId="3" fontId="19" fillId="0" borderId="0" xfId="0" applyNumberFormat="1" applyFont="1"/>
    <xf numFmtId="164" fontId="19" fillId="0" borderId="0" xfId="0" applyNumberFormat="1" applyFont="1" applyFill="1" applyBorder="1"/>
    <xf numFmtId="0" fontId="20" fillId="0" borderId="55" xfId="0" applyFont="1" applyBorder="1" applyAlignment="1">
      <alignment horizontal="center" vertical="top" wrapText="1"/>
    </xf>
    <xf numFmtId="0" fontId="24" fillId="0" borderId="0" xfId="0" applyFont="1" applyBorder="1" applyAlignment="1">
      <alignment horizontal="center" vertical="top" wrapText="1"/>
    </xf>
    <xf numFmtId="0" fontId="0" fillId="0" borderId="49" xfId="0" applyBorder="1" applyAlignment="1">
      <alignment horizontal="center" vertical="top" wrapText="1"/>
    </xf>
    <xf numFmtId="0" fontId="10" fillId="4" borderId="25" xfId="2" applyFill="1" applyBorder="1" applyAlignment="1">
      <alignment horizontal="center" vertical="center"/>
    </xf>
    <xf numFmtId="0" fontId="10" fillId="4" borderId="27" xfId="2" applyFill="1" applyBorder="1" applyAlignment="1">
      <alignment horizontal="center" vertical="center"/>
    </xf>
    <xf numFmtId="0" fontId="11" fillId="2" borderId="25" xfId="2" applyFont="1" applyFill="1" applyBorder="1" applyAlignment="1">
      <alignment horizontal="center" vertical="center"/>
    </xf>
    <xf numFmtId="0" fontId="11" fillId="2" borderId="26" xfId="2" applyFont="1" applyFill="1" applyBorder="1" applyAlignment="1">
      <alignment horizontal="center" vertical="center"/>
    </xf>
    <xf numFmtId="0" fontId="11" fillId="2" borderId="29" xfId="2" applyFont="1" applyFill="1" applyBorder="1" applyAlignment="1">
      <alignment horizontal="center" vertical="center"/>
    </xf>
    <xf numFmtId="0" fontId="11" fillId="2" borderId="27" xfId="2" applyFont="1" applyFill="1" applyBorder="1" applyAlignment="1">
      <alignment horizontal="center" vertical="center"/>
    </xf>
    <xf numFmtId="0" fontId="0" fillId="0" borderId="23" xfId="0" applyBorder="1" applyAlignment="1"/>
    <xf numFmtId="0" fontId="15" fillId="3" borderId="0" xfId="2" applyFont="1" applyFill="1" applyBorder="1" applyAlignment="1">
      <alignment horizontal="left" vertical="center" wrapText="1"/>
    </xf>
    <xf numFmtId="0" fontId="0" fillId="0" borderId="0" xfId="0" applyAlignment="1"/>
    <xf numFmtId="0" fontId="15" fillId="3" borderId="0" xfId="2" applyFont="1" applyFill="1" applyBorder="1" applyAlignment="1">
      <alignment horizontal="left" vertical="top"/>
    </xf>
    <xf numFmtId="0" fontId="0" fillId="0" borderId="0" xfId="0" applyBorder="1" applyAlignment="1">
      <alignment horizontal="left" vertical="top"/>
    </xf>
    <xf numFmtId="0" fontId="11" fillId="2" borderId="17" xfId="2" applyFont="1" applyFill="1" applyBorder="1" applyAlignment="1">
      <alignment horizontal="center" vertical="center"/>
    </xf>
    <xf numFmtId="0" fontId="0" fillId="0" borderId="25" xfId="0" applyBorder="1" applyAlignment="1">
      <alignment horizontal="center" vertical="center"/>
    </xf>
    <xf numFmtId="0" fontId="15" fillId="3" borderId="60" xfId="6" applyFont="1" applyFill="1" applyBorder="1" applyAlignment="1">
      <alignment horizontal="left" wrapText="1" indent="2"/>
    </xf>
    <xf numFmtId="0" fontId="0" fillId="0" borderId="61" xfId="0" applyBorder="1" applyAlignment="1">
      <alignment horizontal="left" wrapText="1" indent="2"/>
    </xf>
    <xf numFmtId="0" fontId="30" fillId="5" borderId="60" xfId="6" applyFont="1" applyFill="1" applyBorder="1" applyAlignment="1">
      <alignment horizontal="center" wrapText="1"/>
    </xf>
    <xf numFmtId="0" fontId="0" fillId="0" borderId="61" xfId="0" applyBorder="1" applyAlignment="1">
      <alignment horizontal="center"/>
    </xf>
    <xf numFmtId="0" fontId="0" fillId="0" borderId="0" xfId="0" applyAlignment="1">
      <alignment horizontal="left" vertical="top" wrapText="1"/>
    </xf>
  </cellXfs>
  <cellStyles count="7">
    <cellStyle name="Milliers" xfId="4" builtinId="3"/>
    <cellStyle name="Normal" xfId="0" builtinId="0"/>
    <cellStyle name="Normal 2" xfId="2"/>
    <cellStyle name="Normal_Assos Dissous x objet" xfId="5"/>
    <cellStyle name="Normal_Feuil2" xfId="6"/>
    <cellStyle name="Pourcentage" xfId="1" builtinId="5"/>
    <cellStyle name="Pourcentage 2" xfId="3"/>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9054</xdr:colOff>
      <xdr:row>3</xdr:row>
      <xdr:rowOff>29242</xdr:rowOff>
    </xdr:from>
    <xdr:ext cx="8700380" cy="2096215"/>
    <xdr:sp macro="" textlink="">
      <xdr:nvSpPr>
        <xdr:cNvPr id="2" name="ZoneTexte 1"/>
        <xdr:cNvSpPr txBox="1"/>
      </xdr:nvSpPr>
      <xdr:spPr>
        <a:xfrm>
          <a:off x="733331" y="572450"/>
          <a:ext cx="8700380" cy="2096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fr-FR" sz="3200" b="1">
              <a:solidFill>
                <a:srgbClr val="0070C0"/>
              </a:solidFill>
            </a:rPr>
            <a:t>TABLEAU DE BORD</a:t>
          </a:r>
          <a:r>
            <a:rPr lang="fr-FR" sz="3200" b="1" baseline="0">
              <a:solidFill>
                <a:srgbClr val="0070C0"/>
              </a:solidFill>
            </a:rPr>
            <a:t> - </a:t>
          </a:r>
          <a:r>
            <a:rPr lang="fr-FR" sz="3200" b="1">
              <a:solidFill>
                <a:srgbClr val="0070C0"/>
              </a:solidFill>
            </a:rPr>
            <a:t>Chiffres-clés </a:t>
          </a:r>
          <a:r>
            <a:rPr lang="fr-FR" sz="3200" b="1" baseline="0">
              <a:solidFill>
                <a:srgbClr val="0070C0"/>
              </a:solidFill>
            </a:rPr>
            <a:t> </a:t>
          </a:r>
        </a:p>
        <a:p>
          <a:pPr algn="ctr"/>
          <a:r>
            <a:rPr lang="fr-FR" sz="3200" b="1" baseline="0">
              <a:solidFill>
                <a:srgbClr val="0070C0"/>
              </a:solidFill>
            </a:rPr>
            <a:t>Vie associative en Pays de la Loire</a:t>
          </a:r>
        </a:p>
        <a:p>
          <a:pPr algn="ctr"/>
          <a:endParaRPr lang="fr-FR" sz="3200" b="1" baseline="0">
            <a:solidFill>
              <a:srgbClr val="0070C0"/>
            </a:solidFill>
          </a:endParaRPr>
        </a:p>
        <a:p>
          <a:pPr algn="ctr"/>
          <a:r>
            <a:rPr lang="fr-FR" sz="3200" b="0" i="1" baseline="0">
              <a:solidFill>
                <a:schemeClr val="accent2"/>
              </a:solidFill>
            </a:rPr>
            <a:t>version "décembre 2019"</a:t>
          </a:r>
        </a:p>
      </xdr:txBody>
    </xdr:sp>
    <xdr:clientData/>
  </xdr:oneCellAnchor>
  <xdr:twoCellAnchor editAs="oneCell">
    <xdr:from>
      <xdr:col>9</xdr:col>
      <xdr:colOff>219044</xdr:colOff>
      <xdr:row>15</xdr:row>
      <xdr:rowOff>0</xdr:rowOff>
    </xdr:from>
    <xdr:to>
      <xdr:col>13</xdr:col>
      <xdr:colOff>14953</xdr:colOff>
      <xdr:row>20</xdr:row>
      <xdr:rowOff>108641</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37539" y="2716040"/>
          <a:ext cx="2693018" cy="1013987"/>
        </a:xfrm>
        <a:prstGeom prst="rect">
          <a:avLst/>
        </a:prstGeom>
      </xdr:spPr>
    </xdr:pic>
    <xdr:clientData/>
  </xdr:twoCellAnchor>
  <xdr:twoCellAnchor editAs="oneCell">
    <xdr:from>
      <xdr:col>1</xdr:col>
      <xdr:colOff>18110</xdr:colOff>
      <xdr:row>26</xdr:row>
      <xdr:rowOff>45265</xdr:rowOff>
    </xdr:from>
    <xdr:to>
      <xdr:col>2</xdr:col>
      <xdr:colOff>497940</xdr:colOff>
      <xdr:row>27</xdr:row>
      <xdr:rowOff>135801</xdr:rowOff>
    </xdr:to>
    <xdr:pic>
      <xdr:nvPicPr>
        <xdr:cNvPr id="4" name="Image 3"/>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2387" y="4753067"/>
          <a:ext cx="1204107" cy="27160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1:B31"/>
  <sheetViews>
    <sheetView showGridLines="0" tabSelected="1" workbookViewId="0"/>
  </sheetViews>
  <sheetFormatPr baseColWidth="10" defaultRowHeight="14.3" x14ac:dyDescent="0.25"/>
  <sheetData>
    <row r="21" spans="2:2" x14ac:dyDescent="0.25">
      <c r="B21" s="97" t="s">
        <v>104</v>
      </c>
    </row>
    <row r="22" spans="2:2" x14ac:dyDescent="0.25">
      <c r="B22" t="s">
        <v>105</v>
      </c>
    </row>
    <row r="23" spans="2:2" x14ac:dyDescent="0.25">
      <c r="B23" s="254" t="s">
        <v>106</v>
      </c>
    </row>
    <row r="25" spans="2:2" x14ac:dyDescent="0.25">
      <c r="B25" s="97" t="s">
        <v>125</v>
      </c>
    </row>
    <row r="26" spans="2:2" x14ac:dyDescent="0.25">
      <c r="B26" s="272" t="s">
        <v>126</v>
      </c>
    </row>
    <row r="27" spans="2:2" x14ac:dyDescent="0.25">
      <c r="B27" s="272"/>
    </row>
    <row r="29" spans="2:2" x14ac:dyDescent="0.25">
      <c r="B29" t="s">
        <v>127</v>
      </c>
    </row>
    <row r="30" spans="2:2" x14ac:dyDescent="0.25">
      <c r="B30" t="s">
        <v>128</v>
      </c>
    </row>
    <row r="31" spans="2:2" x14ac:dyDescent="0.25">
      <c r="B31" t="s">
        <v>129</v>
      </c>
    </row>
  </sheetData>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8"/>
  <sheetViews>
    <sheetView showGridLines="0" zoomScaleNormal="100" workbookViewId="0">
      <pane ySplit="2" topLeftCell="A3" activePane="bottomLeft" state="frozen"/>
      <selection pane="bottomLeft" activeCell="B1" sqref="B1"/>
    </sheetView>
  </sheetViews>
  <sheetFormatPr baseColWidth="10" defaultRowHeight="14.3" x14ac:dyDescent="0.25"/>
  <cols>
    <col min="1" max="1" width="3.28515625" customWidth="1"/>
    <col min="2" max="2" width="51.140625" customWidth="1"/>
    <col min="3" max="3" width="13.140625" customWidth="1"/>
    <col min="4" max="4" width="11.85546875" customWidth="1"/>
    <col min="5" max="5" width="10.140625" customWidth="1"/>
    <col min="6" max="7" width="11.140625" customWidth="1"/>
    <col min="8" max="9" width="10.28515625" customWidth="1"/>
    <col min="10" max="10" width="27.42578125" style="1" bestFit="1" customWidth="1"/>
    <col min="11" max="11" width="11.85546875" style="6" customWidth="1"/>
    <col min="12" max="12" width="25.140625" style="11" customWidth="1"/>
  </cols>
  <sheetData>
    <row r="2" spans="2:12" ht="36.4" x14ac:dyDescent="0.25">
      <c r="B2" s="9" t="s">
        <v>2</v>
      </c>
      <c r="C2" s="5">
        <v>44</v>
      </c>
      <c r="D2" s="5">
        <v>49</v>
      </c>
      <c r="E2" s="5">
        <v>53</v>
      </c>
      <c r="F2" s="5">
        <v>72</v>
      </c>
      <c r="G2" s="5">
        <v>85</v>
      </c>
      <c r="H2" s="82" t="s">
        <v>14</v>
      </c>
      <c r="I2" s="181" t="s">
        <v>99</v>
      </c>
      <c r="J2" s="10" t="s">
        <v>0</v>
      </c>
      <c r="K2" s="10" t="s">
        <v>26</v>
      </c>
      <c r="L2" s="10" t="s">
        <v>1</v>
      </c>
    </row>
    <row r="3" spans="2:12" ht="28.55" x14ac:dyDescent="0.25">
      <c r="B3" s="109" t="s">
        <v>96</v>
      </c>
      <c r="C3" s="153">
        <v>27170</v>
      </c>
      <c r="D3" s="153">
        <v>22952</v>
      </c>
      <c r="E3" s="153">
        <v>7204</v>
      </c>
      <c r="F3" s="153">
        <v>16655</v>
      </c>
      <c r="G3" s="153">
        <v>15013</v>
      </c>
      <c r="H3" s="154">
        <f>SUM(C3:G3)</f>
        <v>88994</v>
      </c>
      <c r="I3" s="182">
        <v>78934</v>
      </c>
      <c r="J3" s="108" t="s">
        <v>6</v>
      </c>
      <c r="K3" s="7">
        <v>43497</v>
      </c>
      <c r="L3" s="80" t="s">
        <v>27</v>
      </c>
    </row>
    <row r="4" spans="2:12" ht="28.55" x14ac:dyDescent="0.25">
      <c r="B4" s="112" t="s">
        <v>72</v>
      </c>
      <c r="C4" s="115">
        <f>C3/$H$3</f>
        <v>0.30530148099871901</v>
      </c>
      <c r="D4" s="115">
        <f t="shared" ref="D4:G4" si="0">D3/$H$3</f>
        <v>0.25790502730521159</v>
      </c>
      <c r="E4" s="115">
        <f t="shared" si="0"/>
        <v>8.0949277479380632E-2</v>
      </c>
      <c r="F4" s="115">
        <f t="shared" si="0"/>
        <v>0.18714744814257142</v>
      </c>
      <c r="G4" s="115">
        <f t="shared" si="0"/>
        <v>0.16869676607411735</v>
      </c>
      <c r="H4" s="155">
        <f>SUM(C4:G4)</f>
        <v>1</v>
      </c>
      <c r="I4" s="259" t="s">
        <v>47</v>
      </c>
      <c r="J4" s="108" t="s">
        <v>6</v>
      </c>
      <c r="K4" s="7">
        <v>43497</v>
      </c>
      <c r="L4" s="80"/>
    </row>
    <row r="5" spans="2:12" ht="28.55" x14ac:dyDescent="0.25">
      <c r="B5" s="112" t="s">
        <v>39</v>
      </c>
      <c r="C5" s="156">
        <v>5.6266103200540471E-2</v>
      </c>
      <c r="D5" s="156">
        <v>2.5149950346719619E-2</v>
      </c>
      <c r="E5" s="156">
        <v>2.7256059687811883E-2</v>
      </c>
      <c r="F5" s="156">
        <v>2.2948662085635056E-2</v>
      </c>
      <c r="G5" s="156">
        <v>3.3625141145073742E-2</v>
      </c>
      <c r="H5" s="157">
        <v>3.5283987461489461E-2</v>
      </c>
      <c r="I5" s="183">
        <v>4.1305410991102284E-2</v>
      </c>
      <c r="J5" s="171" t="s">
        <v>6</v>
      </c>
      <c r="K5" s="172" t="s">
        <v>80</v>
      </c>
      <c r="L5" s="173"/>
    </row>
    <row r="6" spans="2:12" ht="42.8" x14ac:dyDescent="0.25">
      <c r="B6" s="112" t="s">
        <v>73</v>
      </c>
      <c r="C6" s="158">
        <v>19.901452285956843</v>
      </c>
      <c r="D6" s="158">
        <v>28.329297223106792</v>
      </c>
      <c r="E6" s="158">
        <v>23.394167695005518</v>
      </c>
      <c r="F6" s="158">
        <v>29.299228597313721</v>
      </c>
      <c r="G6" s="158">
        <v>22.51790122901274</v>
      </c>
      <c r="H6" s="159">
        <v>23.932691356112336</v>
      </c>
      <c r="I6" s="184">
        <v>21.227308127552099</v>
      </c>
      <c r="J6" s="174" t="s">
        <v>100</v>
      </c>
      <c r="K6" s="175">
        <v>43497</v>
      </c>
      <c r="L6" s="176"/>
    </row>
    <row r="7" spans="2:12" ht="44.2" customHeight="1" x14ac:dyDescent="0.25">
      <c r="B7" s="160" t="s">
        <v>44</v>
      </c>
      <c r="C7" s="161">
        <v>3821</v>
      </c>
      <c r="D7" s="161">
        <v>2480</v>
      </c>
      <c r="E7" s="161">
        <v>1166</v>
      </c>
      <c r="F7" s="161">
        <v>1498</v>
      </c>
      <c r="G7" s="161">
        <v>1730</v>
      </c>
      <c r="H7" s="162">
        <f>SUM(C7:G7)</f>
        <v>10695</v>
      </c>
      <c r="I7" s="185">
        <v>8305</v>
      </c>
      <c r="J7" s="180" t="s">
        <v>6</v>
      </c>
      <c r="K7" s="177">
        <v>43497</v>
      </c>
      <c r="L7" s="176"/>
    </row>
    <row r="8" spans="2:12" ht="44.2" customHeight="1" x14ac:dyDescent="0.25">
      <c r="B8" s="160" t="s">
        <v>51</v>
      </c>
      <c r="C8" s="163">
        <v>0.35959172991363519</v>
      </c>
      <c r="D8" s="163">
        <v>0.26330645161290323</v>
      </c>
      <c r="E8" s="163">
        <v>0.44682675814751288</v>
      </c>
      <c r="F8" s="163">
        <v>0.26034712950600802</v>
      </c>
      <c r="G8" s="163">
        <v>0.26647398843930636</v>
      </c>
      <c r="H8" s="164">
        <v>0.31781206171107995</v>
      </c>
      <c r="I8" s="186">
        <v>0.32606863335340158</v>
      </c>
      <c r="J8" s="180" t="s">
        <v>6</v>
      </c>
      <c r="K8" s="177">
        <v>43497</v>
      </c>
      <c r="L8" s="176"/>
    </row>
    <row r="9" spans="2:12" ht="44.2" customHeight="1" x14ac:dyDescent="0.25">
      <c r="B9" s="160" t="s">
        <v>52</v>
      </c>
      <c r="C9" s="163">
        <v>0.20753729390211986</v>
      </c>
      <c r="D9" s="163">
        <v>0.21048387096774193</v>
      </c>
      <c r="E9" s="163">
        <v>0.10291595197255575</v>
      </c>
      <c r="F9" s="163">
        <v>0.17823765020026702</v>
      </c>
      <c r="G9" s="163">
        <v>0.21445086705202313</v>
      </c>
      <c r="H9" s="164">
        <v>0.1938288920056101</v>
      </c>
      <c r="I9" s="186">
        <v>0.19012642986152919</v>
      </c>
      <c r="J9" s="180" t="s">
        <v>6</v>
      </c>
      <c r="K9" s="177">
        <v>43497</v>
      </c>
      <c r="L9" s="176"/>
    </row>
    <row r="10" spans="2:12" ht="44.2" customHeight="1" x14ac:dyDescent="0.25">
      <c r="B10" s="160" t="s">
        <v>53</v>
      </c>
      <c r="C10" s="163">
        <v>0.22062287359330018</v>
      </c>
      <c r="D10" s="163">
        <v>0.23830645161290323</v>
      </c>
      <c r="E10" s="163">
        <v>0.1569468267581475</v>
      </c>
      <c r="F10" s="163">
        <v>0.24766355140186916</v>
      </c>
      <c r="G10" s="163">
        <v>0.23699421965317918</v>
      </c>
      <c r="H10" s="164">
        <v>0.22421692379616642</v>
      </c>
      <c r="I10" s="186">
        <v>0.22299819385912101</v>
      </c>
      <c r="J10" s="180" t="s">
        <v>6</v>
      </c>
      <c r="K10" s="177">
        <v>43497</v>
      </c>
      <c r="L10" s="176"/>
    </row>
    <row r="11" spans="2:12" ht="44.2" customHeight="1" x14ac:dyDescent="0.25">
      <c r="B11" s="160" t="s">
        <v>54</v>
      </c>
      <c r="C11" s="163">
        <v>0.10677833028003141</v>
      </c>
      <c r="D11" s="163">
        <v>0.12540322580645161</v>
      </c>
      <c r="E11" s="163">
        <v>9.6912521440823324E-2</v>
      </c>
      <c r="F11" s="163">
        <v>0.12082777036048065</v>
      </c>
      <c r="G11" s="163">
        <v>0.10635838150289018</v>
      </c>
      <c r="H11" s="164">
        <v>0.11192145862552595</v>
      </c>
      <c r="I11" s="186">
        <v>0.11210114388922336</v>
      </c>
      <c r="J11" s="180" t="s">
        <v>6</v>
      </c>
      <c r="K11" s="177">
        <v>43497</v>
      </c>
      <c r="L11" s="176"/>
    </row>
    <row r="12" spans="2:12" ht="44.2" customHeight="1" x14ac:dyDescent="0.25">
      <c r="B12" s="160" t="s">
        <v>55</v>
      </c>
      <c r="C12" s="163">
        <v>5.2604030358544884E-2</v>
      </c>
      <c r="D12" s="163">
        <v>6.2903225806451607E-2</v>
      </c>
      <c r="E12" s="163">
        <v>7.1183533447684397E-2</v>
      </c>
      <c r="F12" s="163">
        <v>8.4779706275033381E-2</v>
      </c>
      <c r="G12" s="163">
        <v>7.0520231213872839E-2</v>
      </c>
      <c r="H12" s="164">
        <v>6.4422627395979426E-2</v>
      </c>
      <c r="I12" s="186">
        <v>6.1047561709813368E-2</v>
      </c>
      <c r="J12" s="180" t="s">
        <v>6</v>
      </c>
      <c r="K12" s="177">
        <v>43497</v>
      </c>
      <c r="L12" s="176"/>
    </row>
    <row r="13" spans="2:12" ht="44.2" customHeight="1" x14ac:dyDescent="0.25">
      <c r="B13" s="160" t="s">
        <v>56</v>
      </c>
      <c r="C13" s="163">
        <v>5.286574195236849E-2</v>
      </c>
      <c r="D13" s="163">
        <v>9.9596774193548385E-2</v>
      </c>
      <c r="E13" s="163">
        <v>0.12521440823327615</v>
      </c>
      <c r="F13" s="163">
        <v>0.1081441922563418</v>
      </c>
      <c r="G13" s="163">
        <v>0.10520231213872833</v>
      </c>
      <c r="H13" s="164">
        <v>8.7798036465638149E-2</v>
      </c>
      <c r="I13" s="186">
        <v>8.7658037326911506E-2</v>
      </c>
      <c r="J13" s="180" t="s">
        <v>6</v>
      </c>
      <c r="K13" s="177">
        <v>43497</v>
      </c>
      <c r="L13" s="176"/>
    </row>
    <row r="14" spans="2:12" s="3" customFormat="1" ht="28.55" customHeight="1" x14ac:dyDescent="0.25">
      <c r="B14" s="112" t="s">
        <v>15</v>
      </c>
      <c r="C14" s="165">
        <v>1680</v>
      </c>
      <c r="D14" s="165">
        <v>809</v>
      </c>
      <c r="E14" s="165">
        <v>298</v>
      </c>
      <c r="F14" s="165">
        <v>497</v>
      </c>
      <c r="G14" s="165">
        <v>608</v>
      </c>
      <c r="H14" s="166">
        <f>SUM(C14:G14)</f>
        <v>3892</v>
      </c>
      <c r="I14" s="187">
        <v>3891</v>
      </c>
      <c r="J14" s="174" t="s">
        <v>6</v>
      </c>
      <c r="K14" s="140">
        <v>2018</v>
      </c>
      <c r="L14" s="142" t="s">
        <v>43</v>
      </c>
    </row>
    <row r="15" spans="2:12" s="3" customFormat="1" ht="28.55" customHeight="1" x14ac:dyDescent="0.25">
      <c r="B15" s="112" t="s">
        <v>25</v>
      </c>
      <c r="C15" s="167">
        <f>C14/C3</f>
        <v>6.1832903938167094E-2</v>
      </c>
      <c r="D15" s="167">
        <f t="shared" ref="D15:G15" si="1">D14/D3</f>
        <v>3.5247472987103519E-2</v>
      </c>
      <c r="E15" s="167">
        <f t="shared" si="1"/>
        <v>4.1365907828983896E-2</v>
      </c>
      <c r="F15" s="167">
        <f t="shared" si="1"/>
        <v>2.9840888622035426E-2</v>
      </c>
      <c r="G15" s="167">
        <f t="shared" si="1"/>
        <v>4.0498234863118633E-2</v>
      </c>
      <c r="H15" s="168">
        <f>H14/H3</f>
        <v>4.3733285390026293E-2</v>
      </c>
      <c r="I15" s="188">
        <v>4.9294347176121821E-2</v>
      </c>
      <c r="J15" s="174" t="s">
        <v>6</v>
      </c>
      <c r="K15" s="140">
        <v>2018</v>
      </c>
      <c r="L15" s="142" t="s">
        <v>43</v>
      </c>
    </row>
    <row r="16" spans="2:12" s="3" customFormat="1" ht="28.55" customHeight="1" x14ac:dyDescent="0.25">
      <c r="B16" s="112" t="s">
        <v>40</v>
      </c>
      <c r="C16" s="165">
        <v>8534</v>
      </c>
      <c r="D16" s="165">
        <v>4040</v>
      </c>
      <c r="E16" s="165">
        <v>1455</v>
      </c>
      <c r="F16" s="165">
        <v>2602</v>
      </c>
      <c r="G16" s="165">
        <v>3294</v>
      </c>
      <c r="H16" s="166">
        <f>SUM(C16:G16)</f>
        <v>19925</v>
      </c>
      <c r="I16" s="187">
        <v>18672</v>
      </c>
      <c r="J16" s="174" t="s">
        <v>6</v>
      </c>
      <c r="K16" s="140" t="s">
        <v>77</v>
      </c>
      <c r="L16" s="142" t="s">
        <v>43</v>
      </c>
    </row>
    <row r="17" spans="2:12" s="3" customFormat="1" ht="28.55" customHeight="1" x14ac:dyDescent="0.25">
      <c r="B17" s="112" t="s">
        <v>23</v>
      </c>
      <c r="C17" s="167">
        <f>C16/C3</f>
        <v>0.31409642988590358</v>
      </c>
      <c r="D17" s="167">
        <f t="shared" ref="D17:H17" si="2">D16/D3</f>
        <v>0.17601951899616591</v>
      </c>
      <c r="E17" s="167">
        <f t="shared" si="2"/>
        <v>0.20197112715158244</v>
      </c>
      <c r="F17" s="167">
        <f t="shared" si="2"/>
        <v>0.15622936055238668</v>
      </c>
      <c r="G17" s="167">
        <f t="shared" si="2"/>
        <v>0.21940984480117232</v>
      </c>
      <c r="H17" s="168">
        <f t="shared" si="2"/>
        <v>0.22389149830325639</v>
      </c>
      <c r="I17" s="188">
        <v>0.23655205614817443</v>
      </c>
      <c r="J17" s="174" t="s">
        <v>6</v>
      </c>
      <c r="K17" s="140" t="s">
        <v>77</v>
      </c>
      <c r="L17" s="142" t="s">
        <v>43</v>
      </c>
    </row>
    <row r="18" spans="2:12" s="3" customFormat="1" ht="28.55" customHeight="1" x14ac:dyDescent="0.25">
      <c r="B18" s="129" t="s">
        <v>11</v>
      </c>
      <c r="C18" s="169">
        <v>1669.8</v>
      </c>
      <c r="D18" s="169">
        <v>792.8</v>
      </c>
      <c r="E18" s="169">
        <v>285.2</v>
      </c>
      <c r="F18" s="169">
        <v>510.2</v>
      </c>
      <c r="G18" s="169">
        <v>646.4</v>
      </c>
      <c r="H18" s="170">
        <f>SUM(C18:G18)</f>
        <v>3904.3999999999996</v>
      </c>
      <c r="I18" s="189">
        <v>3818</v>
      </c>
      <c r="J18" s="178" t="s">
        <v>6</v>
      </c>
      <c r="K18" s="151">
        <v>2018</v>
      </c>
      <c r="L18" s="179" t="s">
        <v>43</v>
      </c>
    </row>
    <row r="19" spans="2:12" s="3" customFormat="1" ht="6.45" customHeight="1" x14ac:dyDescent="0.25">
      <c r="B19" s="12"/>
      <c r="C19" s="13"/>
      <c r="D19" s="13"/>
      <c r="E19" s="13"/>
      <c r="F19" s="13"/>
      <c r="G19" s="13"/>
      <c r="H19" s="13"/>
      <c r="I19" s="13"/>
      <c r="J19" s="14"/>
      <c r="K19" s="15"/>
      <c r="L19" s="16"/>
    </row>
    <row r="20" spans="2:12" s="3" customFormat="1" ht="29.25" customHeight="1" x14ac:dyDescent="0.25">
      <c r="H20" s="79"/>
      <c r="I20" s="79"/>
      <c r="J20" s="1"/>
      <c r="K20" s="6"/>
      <c r="L20" s="11"/>
    </row>
    <row r="21" spans="2:12" x14ac:dyDescent="0.25">
      <c r="B21" s="2"/>
      <c r="C21" s="85"/>
      <c r="D21" s="85"/>
      <c r="E21" s="85"/>
      <c r="F21" s="85"/>
      <c r="G21" s="85"/>
      <c r="H21" s="85"/>
      <c r="I21" s="85"/>
    </row>
    <row r="22" spans="2:12" x14ac:dyDescent="0.25">
      <c r="B22" s="71"/>
      <c r="C22" s="73"/>
      <c r="D22" s="73"/>
      <c r="E22" s="73"/>
      <c r="F22" s="73"/>
      <c r="G22" s="73"/>
      <c r="H22" s="73"/>
      <c r="I22" s="73"/>
    </row>
    <row r="23" spans="2:12" x14ac:dyDescent="0.25">
      <c r="B23" s="71"/>
      <c r="C23" s="72"/>
      <c r="D23" s="72"/>
      <c r="E23" s="72"/>
      <c r="F23" s="72"/>
      <c r="G23" s="72"/>
      <c r="H23" s="73"/>
      <c r="I23" s="73"/>
    </row>
    <row r="24" spans="2:12" x14ac:dyDescent="0.25">
      <c r="B24" s="71"/>
      <c r="C24" s="74"/>
      <c r="D24" s="74"/>
      <c r="E24" s="74"/>
      <c r="F24" s="74"/>
      <c r="G24" s="74"/>
      <c r="H24" s="74"/>
      <c r="I24" s="74"/>
    </row>
    <row r="25" spans="2:12" x14ac:dyDescent="0.25">
      <c r="B25" s="71"/>
      <c r="C25" s="74"/>
      <c r="D25" s="74"/>
      <c r="E25" s="74"/>
      <c r="F25" s="74"/>
      <c r="G25" s="74"/>
      <c r="H25" s="74"/>
      <c r="I25" s="74"/>
    </row>
    <row r="26" spans="2:12" x14ac:dyDescent="0.25">
      <c r="B26" s="71"/>
      <c r="C26" s="74"/>
      <c r="D26" s="74"/>
      <c r="E26" s="74"/>
      <c r="F26" s="74"/>
      <c r="G26" s="74"/>
      <c r="H26" s="74"/>
      <c r="I26" s="74"/>
    </row>
    <row r="27" spans="2:12" x14ac:dyDescent="0.25">
      <c r="B27" s="71"/>
      <c r="C27" s="74"/>
      <c r="D27" s="74"/>
      <c r="E27" s="74"/>
      <c r="F27" s="74"/>
      <c r="G27" s="74"/>
      <c r="H27" s="74"/>
      <c r="I27" s="74"/>
    </row>
    <row r="28" spans="2:12" x14ac:dyDescent="0.25">
      <c r="B28" s="71"/>
      <c r="C28" s="74"/>
      <c r="D28" s="74"/>
      <c r="E28" s="74"/>
      <c r="F28" s="74"/>
      <c r="G28" s="74"/>
      <c r="H28" s="74"/>
      <c r="I28" s="74"/>
    </row>
    <row r="29" spans="2:12" x14ac:dyDescent="0.25">
      <c r="B29" s="72"/>
      <c r="C29" s="74"/>
      <c r="D29" s="74"/>
      <c r="E29" s="74"/>
      <c r="F29" s="74"/>
      <c r="G29" s="74"/>
      <c r="H29" s="74"/>
      <c r="I29" s="74"/>
    </row>
    <row r="30" spans="2:12" x14ac:dyDescent="0.25">
      <c r="B30" s="71"/>
      <c r="C30" s="75"/>
      <c r="D30" s="75"/>
      <c r="E30" s="75"/>
      <c r="F30" s="75"/>
      <c r="G30" s="75"/>
      <c r="H30" s="75"/>
      <c r="I30" s="75"/>
    </row>
    <row r="31" spans="2:12" x14ac:dyDescent="0.25">
      <c r="B31" s="72"/>
      <c r="C31" s="72"/>
      <c r="D31" s="72"/>
      <c r="E31" s="72"/>
      <c r="F31" s="72"/>
      <c r="G31" s="72"/>
      <c r="H31" s="72"/>
      <c r="I31" s="72"/>
    </row>
    <row r="32" spans="2:12" x14ac:dyDescent="0.25">
      <c r="B32" s="71"/>
      <c r="C32" s="76"/>
      <c r="D32" s="76"/>
      <c r="E32" s="76"/>
      <c r="F32" s="76"/>
      <c r="G32" s="76"/>
      <c r="H32" s="76"/>
      <c r="I32" s="76"/>
    </row>
    <row r="33" spans="2:9" x14ac:dyDescent="0.25">
      <c r="B33" s="72"/>
      <c r="C33" s="72"/>
      <c r="D33" s="72"/>
      <c r="E33" s="72"/>
      <c r="F33" s="72"/>
      <c r="G33" s="72"/>
      <c r="H33" s="72"/>
      <c r="I33" s="72"/>
    </row>
    <row r="34" spans="2:9" x14ac:dyDescent="0.25">
      <c r="B34" s="72"/>
      <c r="C34" s="72"/>
      <c r="D34" s="72"/>
      <c r="E34" s="72"/>
      <c r="F34" s="72"/>
      <c r="G34" s="72"/>
      <c r="H34" s="72"/>
      <c r="I34" s="72"/>
    </row>
    <row r="35" spans="2:9" x14ac:dyDescent="0.25">
      <c r="B35" s="72"/>
      <c r="C35" s="72"/>
      <c r="D35" s="72"/>
      <c r="E35" s="72"/>
      <c r="F35" s="72"/>
      <c r="G35" s="72"/>
      <c r="H35" s="72"/>
      <c r="I35" s="72"/>
    </row>
    <row r="36" spans="2:9" x14ac:dyDescent="0.25">
      <c r="B36" s="71"/>
      <c r="C36" s="73"/>
      <c r="D36" s="73"/>
      <c r="E36" s="73"/>
      <c r="F36" s="73"/>
      <c r="G36" s="73"/>
      <c r="H36" s="73"/>
      <c r="I36" s="73"/>
    </row>
    <row r="37" spans="2:9" x14ac:dyDescent="0.25">
      <c r="B37" s="71"/>
      <c r="C37" s="73"/>
      <c r="D37" s="73"/>
      <c r="E37" s="73"/>
      <c r="F37" s="73"/>
      <c r="G37" s="73"/>
      <c r="H37" s="73"/>
      <c r="I37" s="73"/>
    </row>
    <row r="38" spans="2:9" x14ac:dyDescent="0.25">
      <c r="B38" s="71"/>
      <c r="C38" s="73"/>
      <c r="D38" s="73"/>
      <c r="E38" s="73"/>
      <c r="F38" s="73"/>
      <c r="G38" s="73"/>
      <c r="H38" s="73"/>
      <c r="I38" s="73"/>
    </row>
    <row r="39" spans="2:9" x14ac:dyDescent="0.25">
      <c r="B39" s="71"/>
      <c r="C39" s="73"/>
      <c r="D39" s="73"/>
      <c r="E39" s="73"/>
      <c r="F39" s="73"/>
      <c r="G39" s="73"/>
      <c r="H39" s="73"/>
      <c r="I39" s="73"/>
    </row>
    <row r="40" spans="2:9" x14ac:dyDescent="0.25">
      <c r="B40" s="71"/>
      <c r="C40" s="73"/>
      <c r="D40" s="73"/>
      <c r="E40" s="73"/>
      <c r="F40" s="73"/>
      <c r="G40" s="73"/>
      <c r="H40" s="73"/>
      <c r="I40" s="73"/>
    </row>
    <row r="41" spans="2:9" x14ac:dyDescent="0.25">
      <c r="B41" s="71"/>
      <c r="C41" s="73"/>
      <c r="D41" s="73"/>
      <c r="E41" s="73"/>
      <c r="F41" s="73"/>
      <c r="G41" s="73"/>
      <c r="H41" s="73"/>
      <c r="I41" s="73"/>
    </row>
    <row r="42" spans="2:9" x14ac:dyDescent="0.25">
      <c r="B42" s="72"/>
      <c r="C42" s="72"/>
      <c r="D42" s="72"/>
      <c r="E42" s="72"/>
      <c r="F42" s="72"/>
      <c r="G42" s="72"/>
      <c r="H42" s="72"/>
      <c r="I42" s="72"/>
    </row>
    <row r="43" spans="2:9" x14ac:dyDescent="0.25">
      <c r="B43" s="71"/>
      <c r="C43" s="74"/>
      <c r="D43" s="74"/>
      <c r="E43" s="74"/>
      <c r="F43" s="74"/>
      <c r="G43" s="74"/>
      <c r="H43" s="74"/>
      <c r="I43" s="74"/>
    </row>
    <row r="44" spans="2:9" x14ac:dyDescent="0.25">
      <c r="B44" s="71"/>
      <c r="C44" s="74"/>
      <c r="D44" s="74"/>
      <c r="E44" s="74"/>
      <c r="F44" s="74"/>
      <c r="G44" s="74"/>
      <c r="H44" s="74"/>
      <c r="I44" s="74"/>
    </row>
    <row r="45" spans="2:9" x14ac:dyDescent="0.25">
      <c r="B45" s="71"/>
      <c r="C45" s="74"/>
      <c r="D45" s="74"/>
      <c r="E45" s="74"/>
      <c r="F45" s="74"/>
      <c r="G45" s="74"/>
      <c r="H45" s="74"/>
      <c r="I45" s="74"/>
    </row>
    <row r="46" spans="2:9" x14ac:dyDescent="0.25">
      <c r="B46" s="71"/>
      <c r="C46" s="74"/>
      <c r="D46" s="74"/>
      <c r="E46" s="74"/>
      <c r="F46" s="74"/>
      <c r="G46" s="74"/>
      <c r="H46" s="74"/>
      <c r="I46" s="74"/>
    </row>
    <row r="47" spans="2:9" x14ac:dyDescent="0.25">
      <c r="B47" s="71"/>
      <c r="C47" s="74"/>
      <c r="D47" s="74"/>
      <c r="E47" s="74"/>
      <c r="F47" s="74"/>
      <c r="G47" s="74"/>
      <c r="H47" s="74"/>
      <c r="I47" s="74"/>
    </row>
    <row r="48" spans="2:9" x14ac:dyDescent="0.25">
      <c r="B48" s="72"/>
      <c r="C48" s="74"/>
      <c r="D48" s="74"/>
      <c r="E48" s="74"/>
      <c r="F48" s="74"/>
      <c r="G48" s="74"/>
      <c r="H48" s="74"/>
      <c r="I48" s="74"/>
    </row>
    <row r="49" spans="2:9" x14ac:dyDescent="0.25">
      <c r="B49" s="71"/>
      <c r="C49" s="75"/>
      <c r="D49" s="75"/>
      <c r="E49" s="75"/>
      <c r="F49" s="75"/>
      <c r="G49" s="75"/>
      <c r="H49" s="75"/>
      <c r="I49" s="75"/>
    </row>
    <row r="50" spans="2:9" x14ac:dyDescent="0.25">
      <c r="B50" s="2"/>
      <c r="C50" s="70"/>
      <c r="D50" s="70"/>
      <c r="E50" s="70"/>
      <c r="F50" s="70"/>
      <c r="G50" s="70"/>
      <c r="H50" s="70"/>
      <c r="I50" s="70"/>
    </row>
    <row r="53" spans="2:9" x14ac:dyDescent="0.25">
      <c r="B53" s="71"/>
      <c r="C53" s="73"/>
      <c r="D53" s="73"/>
      <c r="E53" s="73"/>
      <c r="F53" s="73"/>
      <c r="G53" s="73"/>
      <c r="H53" s="73"/>
      <c r="I53" s="73"/>
    </row>
    <row r="54" spans="2:9" x14ac:dyDescent="0.25">
      <c r="B54" s="71"/>
      <c r="C54" s="73"/>
      <c r="D54" s="73"/>
      <c r="E54" s="73"/>
      <c r="F54" s="73"/>
      <c r="G54" s="73"/>
      <c r="H54" s="73"/>
      <c r="I54" s="73"/>
    </row>
    <row r="55" spans="2:9" x14ac:dyDescent="0.25">
      <c r="B55" s="71"/>
      <c r="C55" s="73"/>
      <c r="D55" s="73"/>
      <c r="E55" s="73"/>
      <c r="F55" s="73"/>
      <c r="G55" s="73"/>
      <c r="H55" s="73"/>
      <c r="I55" s="73"/>
    </row>
    <row r="56" spans="2:9" x14ac:dyDescent="0.25">
      <c r="B56" s="71"/>
      <c r="C56" s="73"/>
      <c r="D56" s="73"/>
      <c r="E56" s="73"/>
      <c r="F56" s="73"/>
      <c r="G56" s="73"/>
      <c r="H56" s="73"/>
      <c r="I56" s="73"/>
    </row>
    <row r="57" spans="2:9" x14ac:dyDescent="0.25">
      <c r="B57" s="71"/>
      <c r="C57" s="73"/>
      <c r="D57" s="73"/>
      <c r="E57" s="73"/>
      <c r="F57" s="73"/>
      <c r="G57" s="73"/>
      <c r="H57" s="73"/>
      <c r="I57" s="73"/>
    </row>
    <row r="58" spans="2:9" x14ac:dyDescent="0.25">
      <c r="B58" s="72"/>
      <c r="C58" s="77"/>
      <c r="D58" s="77"/>
      <c r="E58" s="77"/>
      <c r="F58" s="77"/>
      <c r="G58" s="77"/>
      <c r="H58" s="77"/>
      <c r="I58" s="77"/>
    </row>
  </sheetData>
  <pageMargins left="0.70866141732283472" right="0.70866141732283472" top="0.74803149606299213" bottom="0.74803149606299213"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4"/>
  <sheetViews>
    <sheetView showGridLines="0" workbookViewId="0">
      <pane xSplit="1" ySplit="2" topLeftCell="B3" activePane="bottomRight" state="frozen"/>
      <selection pane="topRight" activeCell="B1" sqref="B1"/>
      <selection pane="bottomLeft" activeCell="A3" sqref="A3"/>
      <selection pane="bottomRight" activeCell="B1" sqref="B1"/>
    </sheetView>
  </sheetViews>
  <sheetFormatPr baseColWidth="10" defaultRowHeight="14.3" x14ac:dyDescent="0.25"/>
  <cols>
    <col min="1" max="1" width="3.28515625" customWidth="1"/>
    <col min="2" max="2" width="48" customWidth="1"/>
    <col min="3" max="7" width="10.140625" customWidth="1"/>
    <col min="8" max="8" width="10.28515625" customWidth="1"/>
    <col min="9" max="9" width="14.5703125" customWidth="1"/>
    <col min="10" max="10" width="10.140625" customWidth="1"/>
    <col min="11" max="11" width="18.5703125" style="1" customWidth="1"/>
    <col min="12" max="12" width="11.42578125" style="6"/>
    <col min="13" max="13" width="25.140625" style="11" customWidth="1"/>
  </cols>
  <sheetData>
    <row r="2" spans="2:13" ht="36.4" x14ac:dyDescent="0.25">
      <c r="B2" s="9" t="s">
        <v>2</v>
      </c>
      <c r="C2" s="5">
        <v>44</v>
      </c>
      <c r="D2" s="5">
        <v>49</v>
      </c>
      <c r="E2" s="5">
        <v>53</v>
      </c>
      <c r="F2" s="5">
        <v>72</v>
      </c>
      <c r="G2" s="5">
        <v>85</v>
      </c>
      <c r="H2" s="83" t="s">
        <v>14</v>
      </c>
      <c r="I2" s="84" t="s">
        <v>46</v>
      </c>
      <c r="J2" s="181" t="s">
        <v>99</v>
      </c>
      <c r="K2" s="10" t="s">
        <v>0</v>
      </c>
      <c r="L2" s="10" t="s">
        <v>26</v>
      </c>
      <c r="M2" s="10" t="s">
        <v>1</v>
      </c>
    </row>
    <row r="3" spans="2:13" s="3" customFormat="1" ht="27.8" customHeight="1" x14ac:dyDescent="0.25">
      <c r="B3" s="109" t="s">
        <v>3</v>
      </c>
      <c r="C3" s="110">
        <v>4860</v>
      </c>
      <c r="D3" s="110">
        <v>3081</v>
      </c>
      <c r="E3" s="110">
        <v>1021</v>
      </c>
      <c r="F3" s="110">
        <v>1604</v>
      </c>
      <c r="G3" s="111">
        <v>2309</v>
      </c>
      <c r="H3" s="130">
        <v>12875</v>
      </c>
      <c r="I3" s="131">
        <v>180716</v>
      </c>
      <c r="J3" s="190">
        <v>12948</v>
      </c>
      <c r="K3" s="132" t="s">
        <v>4</v>
      </c>
      <c r="L3" s="133" t="s">
        <v>75</v>
      </c>
      <c r="M3" s="134"/>
    </row>
    <row r="4" spans="2:13" s="3" customFormat="1" ht="28.55" x14ac:dyDescent="0.25">
      <c r="B4" s="112" t="s">
        <v>16</v>
      </c>
      <c r="C4" s="113">
        <v>4.3397396156230625E-3</v>
      </c>
      <c r="D4" s="113">
        <v>-3.2351989647363311E-3</v>
      </c>
      <c r="E4" s="113">
        <v>-2.390057361376673E-2</v>
      </c>
      <c r="F4" s="113">
        <v>-1.2923076923076923E-2</v>
      </c>
      <c r="G4" s="114">
        <v>-1.6190881976991905E-2</v>
      </c>
      <c r="H4" s="135">
        <v>-5.6379363608279271E-3</v>
      </c>
      <c r="I4" s="135">
        <v>1.9793855588021666E-3</v>
      </c>
      <c r="J4" s="191">
        <v>-8.9999999999999993E-3</v>
      </c>
      <c r="K4" s="136" t="s">
        <v>4</v>
      </c>
      <c r="L4" s="137" t="s">
        <v>76</v>
      </c>
      <c r="M4" s="138"/>
    </row>
    <row r="5" spans="2:13" s="3" customFormat="1" ht="28.55" x14ac:dyDescent="0.25">
      <c r="B5" s="112" t="s">
        <v>5</v>
      </c>
      <c r="C5" s="115">
        <v>0.37747572815533981</v>
      </c>
      <c r="D5" s="115">
        <v>0.23930097087378641</v>
      </c>
      <c r="E5" s="115">
        <v>7.9300970873786403E-2</v>
      </c>
      <c r="F5" s="115">
        <v>0.12458252427184466</v>
      </c>
      <c r="G5" s="116">
        <v>0.17933980582524273</v>
      </c>
      <c r="H5" s="139">
        <v>1</v>
      </c>
      <c r="I5" s="139" t="s">
        <v>47</v>
      </c>
      <c r="J5" s="258" t="s">
        <v>47</v>
      </c>
      <c r="K5" s="136" t="s">
        <v>4</v>
      </c>
      <c r="L5" s="140" t="s">
        <v>75</v>
      </c>
      <c r="M5" s="138"/>
    </row>
    <row r="6" spans="2:13" s="3" customFormat="1" ht="28.55" customHeight="1" x14ac:dyDescent="0.25">
      <c r="B6" s="112" t="s">
        <v>98</v>
      </c>
      <c r="C6" s="117">
        <v>0.17887375782112624</v>
      </c>
      <c r="D6" s="117">
        <v>0.13423666782851168</v>
      </c>
      <c r="E6" s="117">
        <v>0.14172681843420323</v>
      </c>
      <c r="F6" s="117">
        <v>9.6307415190633447E-2</v>
      </c>
      <c r="G6" s="118">
        <v>0.15380003996536334</v>
      </c>
      <c r="H6" s="141">
        <v>0.14467267456233004</v>
      </c>
      <c r="I6" s="141">
        <f>I3/1492569</f>
        <v>0.12107714953211543</v>
      </c>
      <c r="J6" s="192">
        <v>0.16403577672485875</v>
      </c>
      <c r="K6" s="137" t="s">
        <v>97</v>
      </c>
      <c r="L6" s="140" t="s">
        <v>75</v>
      </c>
      <c r="M6" s="142"/>
    </row>
    <row r="7" spans="2:13" s="3" customFormat="1" ht="29.25" customHeight="1" x14ac:dyDescent="0.25">
      <c r="B7" s="202" t="s">
        <v>7</v>
      </c>
      <c r="C7" s="203">
        <v>49420</v>
      </c>
      <c r="D7" s="203">
        <v>31090</v>
      </c>
      <c r="E7" s="203">
        <v>9637</v>
      </c>
      <c r="F7" s="203">
        <v>15494</v>
      </c>
      <c r="G7" s="204">
        <v>21909</v>
      </c>
      <c r="H7" s="143">
        <v>127550</v>
      </c>
      <c r="I7" s="144">
        <v>1805752</v>
      </c>
      <c r="J7" s="193">
        <v>127645</v>
      </c>
      <c r="K7" s="136" t="s">
        <v>4</v>
      </c>
      <c r="L7" s="140" t="s">
        <v>75</v>
      </c>
      <c r="M7" s="138"/>
    </row>
    <row r="8" spans="2:13" s="3" customFormat="1" ht="29.25" customHeight="1" x14ac:dyDescent="0.25">
      <c r="B8" s="112" t="s">
        <v>48</v>
      </c>
      <c r="C8" s="119">
        <v>-3.608943728704208E-3</v>
      </c>
      <c r="D8" s="119">
        <v>-7.2484593032538236E-3</v>
      </c>
      <c r="E8" s="119">
        <v>5.1910299003322263E-4</v>
      </c>
      <c r="F8" s="119">
        <v>-8.066581306017926E-3</v>
      </c>
      <c r="G8" s="120">
        <v>2.011454113703031E-2</v>
      </c>
      <c r="H8" s="145">
        <v>-7.4425163539504097E-4</v>
      </c>
      <c r="I8" s="145">
        <v>3.5111040471614962E-3</v>
      </c>
      <c r="J8" s="194">
        <v>1.1642467664215065E-2</v>
      </c>
      <c r="K8" s="136" t="s">
        <v>4</v>
      </c>
      <c r="L8" s="137" t="s">
        <v>76</v>
      </c>
      <c r="M8" s="138"/>
    </row>
    <row r="9" spans="2:13" s="3" customFormat="1" ht="29.25" customHeight="1" x14ac:dyDescent="0.25">
      <c r="B9" s="112" t="s">
        <v>9</v>
      </c>
      <c r="C9" s="121">
        <v>0.38745589964719718</v>
      </c>
      <c r="D9" s="121">
        <v>0.24374754998039985</v>
      </c>
      <c r="E9" s="121">
        <v>7.5554684437475497E-2</v>
      </c>
      <c r="F9" s="121">
        <v>0.12147393179145433</v>
      </c>
      <c r="G9" s="122">
        <v>0.17176793414347316</v>
      </c>
      <c r="H9" s="146">
        <v>0.99999999999999989</v>
      </c>
      <c r="I9" s="139" t="s">
        <v>47</v>
      </c>
      <c r="J9" s="258" t="s">
        <v>47</v>
      </c>
      <c r="K9" s="136" t="s">
        <v>4</v>
      </c>
      <c r="L9" s="140" t="s">
        <v>75</v>
      </c>
      <c r="M9" s="138"/>
    </row>
    <row r="10" spans="2:13" s="3" customFormat="1" ht="29.25" customHeight="1" x14ac:dyDescent="0.25">
      <c r="B10" s="112" t="s">
        <v>12</v>
      </c>
      <c r="C10" s="123">
        <v>10.168724279835391</v>
      </c>
      <c r="D10" s="123">
        <v>10.090879584550471</v>
      </c>
      <c r="E10" s="123">
        <v>9.4387855044074431</v>
      </c>
      <c r="F10" s="123">
        <v>9.6596009975062351</v>
      </c>
      <c r="G10" s="124">
        <v>9.4885231702035515</v>
      </c>
      <c r="H10" s="147">
        <v>9.9067961165048537</v>
      </c>
      <c r="I10" s="147">
        <v>9.9922087695610795</v>
      </c>
      <c r="J10" s="195">
        <v>9.8582792709298737</v>
      </c>
      <c r="K10" s="136" t="s">
        <v>4</v>
      </c>
      <c r="L10" s="140" t="s">
        <v>75</v>
      </c>
      <c r="M10" s="138"/>
    </row>
    <row r="11" spans="2:13" s="3" customFormat="1" ht="29.25" customHeight="1" x14ac:dyDescent="0.25">
      <c r="B11" s="112" t="s">
        <v>95</v>
      </c>
      <c r="C11" s="125">
        <v>9.7272358667711167E-2</v>
      </c>
      <c r="D11" s="125">
        <v>0.10705222454453737</v>
      </c>
      <c r="E11" s="125">
        <v>8.889073366908333E-2</v>
      </c>
      <c r="F11" s="125">
        <v>7.7507591181723137E-2</v>
      </c>
      <c r="G11" s="126">
        <v>9.5051541024573097E-2</v>
      </c>
      <c r="H11" s="148">
        <v>9.5379461448152611E-2</v>
      </c>
      <c r="I11" s="148">
        <v>7.9324250821004541E-2</v>
      </c>
      <c r="J11" s="196">
        <v>0.10171256727316771</v>
      </c>
      <c r="K11" s="136" t="s">
        <v>4</v>
      </c>
      <c r="L11" s="140" t="s">
        <v>75</v>
      </c>
      <c r="M11" s="138"/>
    </row>
    <row r="12" spans="2:13" s="3" customFormat="1" ht="28.55" customHeight="1" x14ac:dyDescent="0.25">
      <c r="B12" s="202" t="s">
        <v>8</v>
      </c>
      <c r="C12" s="203">
        <v>42202</v>
      </c>
      <c r="D12" s="203">
        <v>26028</v>
      </c>
      <c r="E12" s="203">
        <v>8178</v>
      </c>
      <c r="F12" s="203">
        <v>13080</v>
      </c>
      <c r="G12" s="204">
        <v>18374</v>
      </c>
      <c r="H12" s="143">
        <v>107862</v>
      </c>
      <c r="I12" s="144">
        <v>1528890</v>
      </c>
      <c r="J12" s="193">
        <v>105591</v>
      </c>
      <c r="K12" s="136" t="s">
        <v>4</v>
      </c>
      <c r="L12" s="140" t="s">
        <v>75</v>
      </c>
      <c r="M12" s="138"/>
    </row>
    <row r="13" spans="2:13" s="3" customFormat="1" ht="28.55" customHeight="1" x14ac:dyDescent="0.25">
      <c r="B13" s="112" t="s">
        <v>10</v>
      </c>
      <c r="C13" s="121">
        <v>0.39125920157237953</v>
      </c>
      <c r="D13" s="121">
        <v>0.24130833843244145</v>
      </c>
      <c r="E13" s="121">
        <v>7.5819102186126711E-2</v>
      </c>
      <c r="F13" s="121">
        <v>0.12126606219057685</v>
      </c>
      <c r="G13" s="122">
        <v>0.17034729561847545</v>
      </c>
      <c r="H13" s="146">
        <v>1</v>
      </c>
      <c r="I13" s="139" t="s">
        <v>47</v>
      </c>
      <c r="J13" s="258" t="s">
        <v>47</v>
      </c>
      <c r="K13" s="136" t="s">
        <v>4</v>
      </c>
      <c r="L13" s="140" t="s">
        <v>75</v>
      </c>
      <c r="M13" s="138"/>
    </row>
    <row r="14" spans="2:13" s="3" customFormat="1" ht="28.55" customHeight="1" x14ac:dyDescent="0.25">
      <c r="B14" s="112" t="s">
        <v>13</v>
      </c>
      <c r="C14" s="123">
        <v>8.6835390946502056</v>
      </c>
      <c r="D14" s="123">
        <v>8.4479065238558917</v>
      </c>
      <c r="E14" s="123">
        <v>8.0097943192948087</v>
      </c>
      <c r="F14" s="123">
        <v>8.1546134663341654</v>
      </c>
      <c r="G14" s="124">
        <v>7.9575573841489824</v>
      </c>
      <c r="H14" s="147">
        <v>8.3776310679611647</v>
      </c>
      <c r="I14" s="147">
        <v>8.460180614887447</v>
      </c>
      <c r="J14" s="195">
        <v>8.1550046339202957</v>
      </c>
      <c r="K14" s="136" t="s">
        <v>4</v>
      </c>
      <c r="L14" s="140" t="s">
        <v>75</v>
      </c>
      <c r="M14" s="138"/>
    </row>
    <row r="15" spans="2:13" s="3" customFormat="1" ht="28.55" customHeight="1" x14ac:dyDescent="0.25">
      <c r="B15" s="112" t="s">
        <v>45</v>
      </c>
      <c r="C15" s="127">
        <v>1.1710345481256812</v>
      </c>
      <c r="D15" s="127">
        <v>1.194482864607346</v>
      </c>
      <c r="E15" s="127">
        <v>1.1784054781120079</v>
      </c>
      <c r="F15" s="127">
        <v>1.1845565749235474</v>
      </c>
      <c r="G15" s="128">
        <v>1.1923914226624579</v>
      </c>
      <c r="H15" s="149">
        <v>1.1825295284715656</v>
      </c>
      <c r="I15" s="149">
        <v>1.1810869323496131</v>
      </c>
      <c r="J15" s="197">
        <v>1.2088624977507554</v>
      </c>
      <c r="K15" s="136" t="s">
        <v>4</v>
      </c>
      <c r="L15" s="140" t="s">
        <v>75</v>
      </c>
      <c r="M15" s="138"/>
    </row>
    <row r="16" spans="2:13" s="3" customFormat="1" ht="28.55" customHeight="1" x14ac:dyDescent="0.25">
      <c r="B16" s="205" t="s">
        <v>74</v>
      </c>
      <c r="C16" s="206">
        <v>7.1999999999999995E-2</v>
      </c>
      <c r="D16" s="206">
        <v>9.5000000000000001E-2</v>
      </c>
      <c r="E16" s="206">
        <v>7.3999999999999996E-2</v>
      </c>
      <c r="F16" s="206">
        <v>6.7000000000000004E-2</v>
      </c>
      <c r="G16" s="207">
        <v>8.2000000000000003E-2</v>
      </c>
      <c r="H16" s="200">
        <v>7.8E-2</v>
      </c>
      <c r="I16" s="201">
        <v>5.8999999999999997E-2</v>
      </c>
      <c r="J16" s="198">
        <v>7.8E-2</v>
      </c>
      <c r="K16" s="150" t="s">
        <v>4</v>
      </c>
      <c r="L16" s="151" t="s">
        <v>75</v>
      </c>
      <c r="M16" s="152"/>
    </row>
    <row r="17" spans="2:13" s="3" customFormat="1" ht="7.15" customHeight="1" x14ac:dyDescent="0.25">
      <c r="B17" s="12"/>
      <c r="C17" s="13"/>
      <c r="D17" s="13"/>
      <c r="E17" s="13"/>
      <c r="F17" s="13"/>
      <c r="G17" s="13"/>
      <c r="H17" s="13"/>
      <c r="I17" s="13"/>
      <c r="J17" s="13"/>
      <c r="K17" s="17"/>
      <c r="L17" s="18"/>
      <c r="M17" s="16"/>
    </row>
    <row r="18" spans="2:13" s="3" customFormat="1" ht="29.25" customHeight="1" x14ac:dyDescent="0.25">
      <c r="K18" s="1"/>
      <c r="L18" s="6"/>
      <c r="M18" s="11"/>
    </row>
    <row r="23" spans="2:13" x14ac:dyDescent="0.25">
      <c r="B23" s="78"/>
      <c r="C23" s="67"/>
      <c r="D23" s="67"/>
      <c r="E23" s="68"/>
      <c r="F23" s="67"/>
      <c r="G23" s="67"/>
      <c r="H23" s="67"/>
      <c r="I23" s="67"/>
      <c r="J23" s="67"/>
    </row>
    <row r="24" spans="2:13" x14ac:dyDescent="0.25">
      <c r="C24" s="69"/>
      <c r="D24" s="69"/>
      <c r="E24" s="69"/>
      <c r="F24" s="69"/>
      <c r="G24" s="69"/>
      <c r="H24" s="69"/>
      <c r="I24" s="69"/>
      <c r="J24" s="69"/>
    </row>
  </sheetData>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8"/>
  <sheetViews>
    <sheetView showGridLines="0" zoomScaleNormal="100" workbookViewId="0">
      <pane ySplit="2" topLeftCell="A3" activePane="bottomLeft" state="frozen"/>
      <selection pane="bottomLeft" activeCell="B1" sqref="B1"/>
    </sheetView>
  </sheetViews>
  <sheetFormatPr baseColWidth="10" defaultRowHeight="14.3" x14ac:dyDescent="0.25"/>
  <cols>
    <col min="1" max="1" width="3.28515625" customWidth="1"/>
    <col min="2" max="2" width="46.140625" customWidth="1"/>
    <col min="3" max="7" width="10.140625" customWidth="1"/>
    <col min="8" max="9" width="10.28515625" customWidth="1"/>
    <col min="10" max="10" width="27.42578125" style="1" bestFit="1" customWidth="1"/>
    <col min="11" max="11" width="11.42578125" style="6"/>
    <col min="12" max="12" width="25.140625" style="11" customWidth="1"/>
  </cols>
  <sheetData>
    <row r="1" spans="2:12" x14ac:dyDescent="0.25">
      <c r="B1" s="81"/>
    </row>
    <row r="2" spans="2:12" ht="36.4" x14ac:dyDescent="0.25">
      <c r="B2" s="9" t="s">
        <v>2</v>
      </c>
      <c r="C2" s="5">
        <v>44</v>
      </c>
      <c r="D2" s="5">
        <v>49</v>
      </c>
      <c r="E2" s="5">
        <v>53</v>
      </c>
      <c r="F2" s="5">
        <v>72</v>
      </c>
      <c r="G2" s="5">
        <v>85</v>
      </c>
      <c r="H2" s="82" t="s">
        <v>14</v>
      </c>
      <c r="I2" s="181" t="s">
        <v>99</v>
      </c>
      <c r="J2" s="10" t="s">
        <v>0</v>
      </c>
      <c r="K2" s="10" t="s">
        <v>26</v>
      </c>
      <c r="L2" s="10" t="s">
        <v>1</v>
      </c>
    </row>
    <row r="3" spans="2:12" ht="28.55" x14ac:dyDescent="0.25">
      <c r="B3" s="208" t="s">
        <v>49</v>
      </c>
      <c r="C3" s="153">
        <f>'Démographie des asso'!C3</f>
        <v>27170</v>
      </c>
      <c r="D3" s="153">
        <f>'Démographie des asso'!D3</f>
        <v>22952</v>
      </c>
      <c r="E3" s="153">
        <f>'Démographie des asso'!E3</f>
        <v>7204</v>
      </c>
      <c r="F3" s="153">
        <f>'Démographie des asso'!F3</f>
        <v>16655</v>
      </c>
      <c r="G3" s="153">
        <f>'Démographie des asso'!G3</f>
        <v>15013</v>
      </c>
      <c r="H3" s="154">
        <f>'Démographie des asso'!H3</f>
        <v>88994</v>
      </c>
      <c r="I3" s="182">
        <v>78934</v>
      </c>
      <c r="J3" s="171" t="s">
        <v>6</v>
      </c>
      <c r="K3" s="172">
        <v>43497</v>
      </c>
      <c r="L3" s="134"/>
    </row>
    <row r="4" spans="2:12" ht="28.55" x14ac:dyDescent="0.25">
      <c r="B4" s="209" t="s">
        <v>17</v>
      </c>
      <c r="C4" s="203">
        <v>5914</v>
      </c>
      <c r="D4" s="203">
        <v>4855</v>
      </c>
      <c r="E4" s="203">
        <v>1657</v>
      </c>
      <c r="F4" s="203">
        <v>4194</v>
      </c>
      <c r="G4" s="203">
        <v>2688</v>
      </c>
      <c r="H4" s="210">
        <f>SUM(C4:G4)</f>
        <v>19308</v>
      </c>
      <c r="I4" s="211">
        <v>17183</v>
      </c>
      <c r="J4" s="174" t="s">
        <v>6</v>
      </c>
      <c r="K4" s="175">
        <v>43497</v>
      </c>
      <c r="L4" s="228"/>
    </row>
    <row r="5" spans="2:12" ht="29.25" customHeight="1" x14ac:dyDescent="0.25">
      <c r="B5" s="212" t="s">
        <v>50</v>
      </c>
      <c r="C5" s="213">
        <f>C4/C3</f>
        <v>0.21766654398233345</v>
      </c>
      <c r="D5" s="213">
        <f t="shared" ref="D5:H5" si="0">D4/D3</f>
        <v>0.21152840711049145</v>
      </c>
      <c r="E5" s="213">
        <f t="shared" si="0"/>
        <v>0.23001110494169905</v>
      </c>
      <c r="F5" s="213">
        <f t="shared" si="0"/>
        <v>0.25181627138997298</v>
      </c>
      <c r="G5" s="213">
        <f t="shared" si="0"/>
        <v>0.1790448278158929</v>
      </c>
      <c r="H5" s="214">
        <f t="shared" si="0"/>
        <v>0.21695844663685193</v>
      </c>
      <c r="I5" s="215">
        <v>0.21768819520105404</v>
      </c>
      <c r="J5" s="174" t="s">
        <v>6</v>
      </c>
      <c r="K5" s="175">
        <v>43497</v>
      </c>
      <c r="L5" s="142" t="s">
        <v>57</v>
      </c>
    </row>
    <row r="6" spans="2:12" ht="28.55" x14ac:dyDescent="0.25">
      <c r="B6" s="212" t="s">
        <v>24</v>
      </c>
      <c r="C6" s="216">
        <v>5.692149920787317E-2</v>
      </c>
      <c r="D6" s="216">
        <v>2.511724005495174E-2</v>
      </c>
      <c r="E6" s="216">
        <v>1.6239358889970947E-2</v>
      </c>
      <c r="F6" s="216">
        <v>2.5590819951719274E-2</v>
      </c>
      <c r="G6" s="216">
        <v>3.4876236501831137E-2</v>
      </c>
      <c r="H6" s="217">
        <v>3.4839187220842519E-2</v>
      </c>
      <c r="I6" s="218">
        <v>4.080514041205896E-2</v>
      </c>
      <c r="J6" s="174" t="s">
        <v>6</v>
      </c>
      <c r="K6" s="175" t="s">
        <v>80</v>
      </c>
      <c r="L6" s="138"/>
    </row>
    <row r="7" spans="2:12" ht="28.55" x14ac:dyDescent="0.25">
      <c r="B7" s="212" t="s">
        <v>25</v>
      </c>
      <c r="C7" s="219">
        <v>6.8051334008780814E-2</v>
      </c>
      <c r="D7" s="219">
        <v>3.496217542424862E-2</v>
      </c>
      <c r="E7" s="219">
        <v>2.4521531100478468E-2</v>
      </c>
      <c r="F7" s="219">
        <v>2.2846263683960019E-2</v>
      </c>
      <c r="G7" s="219">
        <v>2.976190476190476E-2</v>
      </c>
      <c r="H7" s="220">
        <v>4.0825806451612906E-2</v>
      </c>
      <c r="I7" s="221">
        <v>5.1737182098585813E-2</v>
      </c>
      <c r="J7" s="174" t="s">
        <v>6</v>
      </c>
      <c r="K7" s="140">
        <v>2018</v>
      </c>
      <c r="L7" s="142"/>
    </row>
    <row r="8" spans="2:12" ht="28.55" x14ac:dyDescent="0.25">
      <c r="B8" s="222" t="s">
        <v>18</v>
      </c>
      <c r="C8" s="203">
        <v>5149</v>
      </c>
      <c r="D8" s="203">
        <v>4663</v>
      </c>
      <c r="E8" s="203">
        <v>1745</v>
      </c>
      <c r="F8" s="203">
        <v>4082</v>
      </c>
      <c r="G8" s="203">
        <v>3504</v>
      </c>
      <c r="H8" s="210">
        <f>SUM(C8:G8)</f>
        <v>19143</v>
      </c>
      <c r="I8" s="211">
        <v>16896</v>
      </c>
      <c r="J8" s="174" t="s">
        <v>6</v>
      </c>
      <c r="K8" s="175">
        <v>43497</v>
      </c>
      <c r="L8" s="228"/>
    </row>
    <row r="9" spans="2:12" ht="28.55" x14ac:dyDescent="0.25">
      <c r="B9" s="212" t="s">
        <v>50</v>
      </c>
      <c r="C9" s="213">
        <f>C8/C3</f>
        <v>0.18951048951048952</v>
      </c>
      <c r="D9" s="213">
        <f t="shared" ref="D9:H9" si="1">D8/D3</f>
        <v>0.20316312303938655</v>
      </c>
      <c r="E9" s="213">
        <f t="shared" si="1"/>
        <v>0.24222654081066075</v>
      </c>
      <c r="F9" s="213">
        <f t="shared" si="1"/>
        <v>0.2450915640948664</v>
      </c>
      <c r="G9" s="213">
        <f t="shared" si="1"/>
        <v>0.23339772197428896</v>
      </c>
      <c r="H9" s="214">
        <f t="shared" si="1"/>
        <v>0.21510438905993662</v>
      </c>
      <c r="I9" s="215">
        <v>0.21405224618035321</v>
      </c>
      <c r="J9" s="174" t="s">
        <v>6</v>
      </c>
      <c r="K9" s="175">
        <v>43497</v>
      </c>
      <c r="L9" s="142" t="s">
        <v>57</v>
      </c>
    </row>
    <row r="10" spans="2:12" ht="28.55" x14ac:dyDescent="0.25">
      <c r="B10" s="212" t="s">
        <v>24</v>
      </c>
      <c r="C10" s="216">
        <v>4.8523714122576944E-2</v>
      </c>
      <c r="D10" s="216">
        <v>2.1448329449272146E-2</v>
      </c>
      <c r="E10" s="216">
        <v>2.7584030007478617E-2</v>
      </c>
      <c r="F10" s="216">
        <v>2.3387624139984735E-2</v>
      </c>
      <c r="G10" s="216">
        <v>3.6475593658596379E-2</v>
      </c>
      <c r="H10" s="217">
        <v>3.2091995126748728E-2</v>
      </c>
      <c r="I10" s="218">
        <v>3.5675247918434051E-2</v>
      </c>
      <c r="J10" s="174" t="s">
        <v>6</v>
      </c>
      <c r="K10" s="175" t="s">
        <v>80</v>
      </c>
      <c r="L10" s="229"/>
    </row>
    <row r="11" spans="2:12" ht="28.55" x14ac:dyDescent="0.25">
      <c r="B11" s="212" t="s">
        <v>25</v>
      </c>
      <c r="C11" s="219">
        <v>4.9912604389201788E-2</v>
      </c>
      <c r="D11" s="219">
        <v>3.0023589963542784E-2</v>
      </c>
      <c r="E11" s="219">
        <v>3.7822349570200572E-2</v>
      </c>
      <c r="F11" s="219">
        <v>2.7682508574228319E-2</v>
      </c>
      <c r="G11" s="219">
        <v>4.5662100456621002E-2</v>
      </c>
      <c r="H11" s="220">
        <v>3.8447474272580058E-2</v>
      </c>
      <c r="I11" s="221">
        <v>4.1725852272727272E-2</v>
      </c>
      <c r="J11" s="174" t="s">
        <v>6</v>
      </c>
      <c r="K11" s="140">
        <v>2018</v>
      </c>
      <c r="L11" s="229"/>
    </row>
    <row r="12" spans="2:12" s="3" customFormat="1" ht="28.55" customHeight="1" x14ac:dyDescent="0.25">
      <c r="B12" s="223" t="s">
        <v>19</v>
      </c>
      <c r="C12" s="203">
        <v>6229</v>
      </c>
      <c r="D12" s="203">
        <v>3856</v>
      </c>
      <c r="E12" s="203">
        <v>842</v>
      </c>
      <c r="F12" s="203">
        <v>2437</v>
      </c>
      <c r="G12" s="203">
        <v>2243</v>
      </c>
      <c r="H12" s="210">
        <f>SUM(C12:G12)</f>
        <v>15607</v>
      </c>
      <c r="I12" s="211">
        <v>13610</v>
      </c>
      <c r="J12" s="174" t="s">
        <v>6</v>
      </c>
      <c r="K12" s="175">
        <v>43497</v>
      </c>
      <c r="L12" s="228"/>
    </row>
    <row r="13" spans="2:12" s="3" customFormat="1" ht="28.55" customHeight="1" x14ac:dyDescent="0.25">
      <c r="B13" s="212" t="s">
        <v>50</v>
      </c>
      <c r="C13" s="213">
        <f>C12/C3</f>
        <v>0.2292602134707398</v>
      </c>
      <c r="D13" s="213">
        <f t="shared" ref="D13:H13" si="2">D12/D3</f>
        <v>0.16800278842802371</v>
      </c>
      <c r="E13" s="213">
        <f t="shared" si="2"/>
        <v>0.11687951138256523</v>
      </c>
      <c r="F13" s="213">
        <f t="shared" si="2"/>
        <v>0.14632242569798859</v>
      </c>
      <c r="G13" s="213">
        <f t="shared" si="2"/>
        <v>0.14940384999666956</v>
      </c>
      <c r="H13" s="214">
        <f t="shared" si="2"/>
        <v>0.17537137335101244</v>
      </c>
      <c r="I13" s="215">
        <v>0.17242253021511642</v>
      </c>
      <c r="J13" s="174" t="s">
        <v>6</v>
      </c>
      <c r="K13" s="175">
        <v>43497</v>
      </c>
      <c r="L13" s="142" t="s">
        <v>57</v>
      </c>
    </row>
    <row r="14" spans="2:12" s="3" customFormat="1" ht="28.55" x14ac:dyDescent="0.25">
      <c r="B14" s="212" t="s">
        <v>24</v>
      </c>
      <c r="C14" s="216">
        <v>7.0529770032350808E-2</v>
      </c>
      <c r="D14" s="216">
        <v>4.3123260327663601E-2</v>
      </c>
      <c r="E14" s="216">
        <v>4.7921038146566869E-2</v>
      </c>
      <c r="F14" s="216">
        <v>3.6040451613575143E-2</v>
      </c>
      <c r="G14" s="216">
        <v>4.7424492864021908E-2</v>
      </c>
      <c r="H14" s="217">
        <v>5.3237143075194018E-2</v>
      </c>
      <c r="I14" s="218">
        <v>5.800918465698672E-2</v>
      </c>
      <c r="J14" s="174" t="s">
        <v>6</v>
      </c>
      <c r="K14" s="175" t="s">
        <v>80</v>
      </c>
      <c r="L14" s="138"/>
    </row>
    <row r="15" spans="2:12" s="3" customFormat="1" ht="28.55" x14ac:dyDescent="0.25">
      <c r="B15" s="212" t="s">
        <v>25</v>
      </c>
      <c r="C15" s="219">
        <v>6.9502407704654892E-2</v>
      </c>
      <c r="D15" s="219">
        <v>5.108921161825726E-2</v>
      </c>
      <c r="E15" s="219">
        <v>6.8883610451306407E-2</v>
      </c>
      <c r="F15" s="219">
        <v>4.6778826425933527E-2</v>
      </c>
      <c r="G15" s="219">
        <v>5.6174765938475257E-2</v>
      </c>
      <c r="H15" s="220">
        <v>5.945668887749872E-2</v>
      </c>
      <c r="I15" s="221">
        <v>6.5540044085231453E-2</v>
      </c>
      <c r="J15" s="174" t="s">
        <v>6</v>
      </c>
      <c r="K15" s="140">
        <v>2018</v>
      </c>
      <c r="L15" s="138"/>
    </row>
    <row r="16" spans="2:12" s="3" customFormat="1" ht="28.55" customHeight="1" x14ac:dyDescent="0.25">
      <c r="B16" s="223" t="s">
        <v>20</v>
      </c>
      <c r="C16" s="203">
        <v>3364</v>
      </c>
      <c r="D16" s="203">
        <v>3068</v>
      </c>
      <c r="E16" s="203">
        <v>901</v>
      </c>
      <c r="F16" s="203">
        <v>1684</v>
      </c>
      <c r="G16" s="203">
        <v>1477</v>
      </c>
      <c r="H16" s="210">
        <f>SUM(C16:G16)</f>
        <v>10494</v>
      </c>
      <c r="I16" s="211">
        <v>9185</v>
      </c>
      <c r="J16" s="174" t="s">
        <v>6</v>
      </c>
      <c r="K16" s="175">
        <v>43497</v>
      </c>
      <c r="L16" s="228"/>
    </row>
    <row r="17" spans="2:12" s="3" customFormat="1" ht="28.55" customHeight="1" x14ac:dyDescent="0.25">
      <c r="B17" s="212" t="s">
        <v>50</v>
      </c>
      <c r="C17" s="213">
        <f>C16/C3</f>
        <v>0.12381302907618696</v>
      </c>
      <c r="D17" s="213">
        <f t="shared" ref="D17:G17" si="3">D16/D3</f>
        <v>0.13367026838619728</v>
      </c>
      <c r="E17" s="213">
        <f t="shared" si="3"/>
        <v>0.1250694058856191</v>
      </c>
      <c r="F17" s="213">
        <f t="shared" si="3"/>
        <v>0.10111077754428099</v>
      </c>
      <c r="G17" s="213">
        <f t="shared" si="3"/>
        <v>9.8381402784253641E-2</v>
      </c>
      <c r="H17" s="214">
        <f>H16/H3</f>
        <v>0.11791806189181293</v>
      </c>
      <c r="I17" s="215">
        <v>0.11636303747434566</v>
      </c>
      <c r="J17" s="174" t="s">
        <v>6</v>
      </c>
      <c r="K17" s="175">
        <v>43497</v>
      </c>
      <c r="L17" s="142" t="s">
        <v>57</v>
      </c>
    </row>
    <row r="18" spans="2:12" s="3" customFormat="1" ht="28.55" x14ac:dyDescent="0.25">
      <c r="B18" s="212" t="s">
        <v>24</v>
      </c>
      <c r="C18" s="216">
        <v>4.4898670538534011E-2</v>
      </c>
      <c r="D18" s="216">
        <v>3.3350570078358871E-2</v>
      </c>
      <c r="E18" s="216">
        <v>4.6214704128089555E-2</v>
      </c>
      <c r="F18" s="216">
        <v>2.086627781339025E-2</v>
      </c>
      <c r="G18" s="216">
        <v>5.5288916863257209E-2</v>
      </c>
      <c r="H18" s="217">
        <v>3.8873430081702458E-2</v>
      </c>
      <c r="I18" s="218">
        <v>4.2576705603924112E-2</v>
      </c>
      <c r="J18" s="174" t="s">
        <v>6</v>
      </c>
      <c r="K18" s="175" t="s">
        <v>80</v>
      </c>
      <c r="L18" s="138"/>
    </row>
    <row r="19" spans="2:12" s="3" customFormat="1" ht="28.55" x14ac:dyDescent="0.25">
      <c r="B19" s="212" t="s">
        <v>25</v>
      </c>
      <c r="C19" s="219">
        <v>5.9750297265160526E-2</v>
      </c>
      <c r="D19" s="219">
        <v>4.7913950456323337E-2</v>
      </c>
      <c r="E19" s="219">
        <v>6.2153163152053277E-2</v>
      </c>
      <c r="F19" s="219">
        <v>4.3349168646080759E-2</v>
      </c>
      <c r="G19" s="219">
        <v>6.9735951252538925E-2</v>
      </c>
      <c r="H19" s="220">
        <v>5.5269677911187344E-2</v>
      </c>
      <c r="I19" s="221">
        <v>5.421883505715841E-2</v>
      </c>
      <c r="J19" s="174" t="s">
        <v>6</v>
      </c>
      <c r="K19" s="140">
        <v>2018</v>
      </c>
      <c r="L19" s="138"/>
    </row>
    <row r="20" spans="2:12" s="3" customFormat="1" ht="28.55" customHeight="1" x14ac:dyDescent="0.25">
      <c r="B20" s="209" t="s">
        <v>21</v>
      </c>
      <c r="C20" s="203">
        <v>2391</v>
      </c>
      <c r="D20" s="203">
        <v>2448</v>
      </c>
      <c r="E20" s="203">
        <v>786</v>
      </c>
      <c r="F20" s="203">
        <v>1036</v>
      </c>
      <c r="G20" s="203">
        <v>1068</v>
      </c>
      <c r="H20" s="210">
        <f>SUM(C20:G20)</f>
        <v>7729</v>
      </c>
      <c r="I20" s="211">
        <v>7222</v>
      </c>
      <c r="J20" s="174" t="s">
        <v>6</v>
      </c>
      <c r="K20" s="175">
        <v>43497</v>
      </c>
      <c r="L20" s="228"/>
    </row>
    <row r="21" spans="2:12" s="3" customFormat="1" ht="28.55" customHeight="1" x14ac:dyDescent="0.25">
      <c r="B21" s="212" t="s">
        <v>50</v>
      </c>
      <c r="C21" s="213">
        <f t="shared" ref="C21:G21" si="4">C20/C3</f>
        <v>8.8001472211998527E-2</v>
      </c>
      <c r="D21" s="213">
        <f t="shared" si="4"/>
        <v>0.10665737190658767</v>
      </c>
      <c r="E21" s="213">
        <f t="shared" si="4"/>
        <v>0.10910605219322599</v>
      </c>
      <c r="F21" s="213">
        <f t="shared" si="4"/>
        <v>6.2203542479735814E-2</v>
      </c>
      <c r="G21" s="213">
        <f t="shared" si="4"/>
        <v>7.1138346766136021E-2</v>
      </c>
      <c r="H21" s="214">
        <f>H20/H3</f>
        <v>8.6848551587747486E-2</v>
      </c>
      <c r="I21" s="215">
        <v>9.1494159677705425E-2</v>
      </c>
      <c r="J21" s="174" t="s">
        <v>6</v>
      </c>
      <c r="K21" s="175">
        <v>43497</v>
      </c>
      <c r="L21" s="142" t="s">
        <v>57</v>
      </c>
    </row>
    <row r="22" spans="2:12" s="3" customFormat="1" ht="28.55" x14ac:dyDescent="0.25">
      <c r="B22" s="212" t="s">
        <v>24</v>
      </c>
      <c r="C22" s="216">
        <v>3.7008414778560941E-2</v>
      </c>
      <c r="D22" s="216">
        <v>5.8488396319888126E-3</v>
      </c>
      <c r="E22" s="216">
        <v>1.5790810208008096E-2</v>
      </c>
      <c r="F22" s="216">
        <v>9.9790949156482196E-3</v>
      </c>
      <c r="G22" s="216">
        <v>9.8577345543716926E-3</v>
      </c>
      <c r="H22" s="217">
        <v>1.7058461884216121E-2</v>
      </c>
      <c r="I22" s="218">
        <v>2.3644727878320847E-2</v>
      </c>
      <c r="J22" s="174" t="s">
        <v>6</v>
      </c>
      <c r="K22" s="175" t="s">
        <v>80</v>
      </c>
      <c r="L22" s="138"/>
    </row>
    <row r="23" spans="2:12" s="3" customFormat="1" ht="28.55" x14ac:dyDescent="0.25">
      <c r="B23" s="212" t="s">
        <v>25</v>
      </c>
      <c r="C23" s="219">
        <v>5.2697616060225848E-2</v>
      </c>
      <c r="D23" s="219">
        <v>1.3888888888888888E-2</v>
      </c>
      <c r="E23" s="219">
        <v>3.8167938931297711E-2</v>
      </c>
      <c r="F23" s="219">
        <v>2.1235521235521235E-2</v>
      </c>
      <c r="G23" s="219">
        <v>2.247191011235955E-2</v>
      </c>
      <c r="H23" s="220">
        <v>3.0534351145038167E-2</v>
      </c>
      <c r="I23" s="221">
        <v>3.6001107726391583E-2</v>
      </c>
      <c r="J23" s="174" t="s">
        <v>6</v>
      </c>
      <c r="K23" s="140">
        <v>2018</v>
      </c>
      <c r="L23" s="138"/>
    </row>
    <row r="24" spans="2:12" s="3" customFormat="1" ht="28.55" customHeight="1" x14ac:dyDescent="0.25">
      <c r="B24" s="209" t="s">
        <v>78</v>
      </c>
      <c r="C24" s="203">
        <v>1755</v>
      </c>
      <c r="D24" s="203">
        <v>1813</v>
      </c>
      <c r="E24" s="203">
        <v>449</v>
      </c>
      <c r="F24" s="203">
        <v>1314</v>
      </c>
      <c r="G24" s="203">
        <v>930</v>
      </c>
      <c r="H24" s="210">
        <v>6261</v>
      </c>
      <c r="I24" s="211">
        <v>5566</v>
      </c>
      <c r="J24" s="174" t="s">
        <v>6</v>
      </c>
      <c r="K24" s="175">
        <v>43497</v>
      </c>
      <c r="L24" s="228"/>
    </row>
    <row r="25" spans="2:12" s="3" customFormat="1" ht="28.55" customHeight="1" x14ac:dyDescent="0.25">
      <c r="B25" s="212" t="s">
        <v>50</v>
      </c>
      <c r="C25" s="213">
        <f t="shared" ref="C25:H25" si="5">C24/C3</f>
        <v>6.4593301435406703E-2</v>
      </c>
      <c r="D25" s="213">
        <f t="shared" si="5"/>
        <v>7.8990937608922965E-2</v>
      </c>
      <c r="E25" s="213">
        <f t="shared" si="5"/>
        <v>6.2326485285952249E-2</v>
      </c>
      <c r="F25" s="213">
        <f t="shared" si="5"/>
        <v>7.8895226658661069E-2</v>
      </c>
      <c r="G25" s="213">
        <f t="shared" si="5"/>
        <v>6.19463131952308E-2</v>
      </c>
      <c r="H25" s="214">
        <f t="shared" si="5"/>
        <v>7.0353057509495026E-2</v>
      </c>
      <c r="I25" s="215">
        <v>7.0514607140142391E-2</v>
      </c>
      <c r="J25" s="174" t="s">
        <v>6</v>
      </c>
      <c r="K25" s="175">
        <v>43497</v>
      </c>
      <c r="L25" s="142" t="s">
        <v>57</v>
      </c>
    </row>
    <row r="26" spans="2:12" s="3" customFormat="1" ht="28.55" x14ac:dyDescent="0.25">
      <c r="B26" s="212" t="s">
        <v>24</v>
      </c>
      <c r="C26" s="216">
        <v>5.4717454206602123E-2</v>
      </c>
      <c r="D26" s="216">
        <v>1.0865115441575233E-2</v>
      </c>
      <c r="E26" s="216">
        <v>2.6316795903263551E-2</v>
      </c>
      <c r="F26" s="216">
        <v>8.1531734567859039E-3</v>
      </c>
      <c r="G26" s="216">
        <v>1.7722334629683534E-2</v>
      </c>
      <c r="H26" s="217">
        <v>2.3624681445416885E-2</v>
      </c>
      <c r="I26" s="218">
        <v>4.0084072247440358E-2</v>
      </c>
      <c r="J26" s="174" t="s">
        <v>6</v>
      </c>
      <c r="K26" s="175" t="s">
        <v>80</v>
      </c>
      <c r="L26" s="138"/>
    </row>
    <row r="27" spans="2:12" s="3" customFormat="1" ht="28.55" x14ac:dyDescent="0.25">
      <c r="B27" s="212" t="s">
        <v>25</v>
      </c>
      <c r="C27" s="219">
        <v>7.1225071225071226E-2</v>
      </c>
      <c r="D27" s="219">
        <v>2.0959735245449532E-2</v>
      </c>
      <c r="E27" s="219">
        <v>5.1224944320712694E-2</v>
      </c>
      <c r="F27" s="219">
        <v>2.8919330289193301E-2</v>
      </c>
      <c r="G27" s="219">
        <v>4.9462365591397849E-2</v>
      </c>
      <c r="H27" s="220">
        <v>4.3124101581217059E-2</v>
      </c>
      <c r="I27" s="221">
        <v>4.9227452389507723E-2</v>
      </c>
      <c r="J27" s="174" t="s">
        <v>6</v>
      </c>
      <c r="K27" s="140">
        <v>2018</v>
      </c>
      <c r="L27" s="138"/>
    </row>
    <row r="28" spans="2:12" s="3" customFormat="1" ht="28.55" customHeight="1" x14ac:dyDescent="0.25">
      <c r="B28" s="209" t="s">
        <v>79</v>
      </c>
      <c r="C28" s="203">
        <v>1141</v>
      </c>
      <c r="D28" s="203">
        <v>1084</v>
      </c>
      <c r="E28" s="203">
        <v>402</v>
      </c>
      <c r="F28" s="203">
        <v>849</v>
      </c>
      <c r="G28" s="203">
        <v>631</v>
      </c>
      <c r="H28" s="210">
        <f>SUM(C28:G28)</f>
        <v>4107</v>
      </c>
      <c r="I28" s="211">
        <v>3567</v>
      </c>
      <c r="J28" s="174" t="s">
        <v>6</v>
      </c>
      <c r="K28" s="175">
        <v>43497</v>
      </c>
      <c r="L28" s="228"/>
    </row>
    <row r="29" spans="2:12" s="3" customFormat="1" ht="28.55" customHeight="1" x14ac:dyDescent="0.25">
      <c r="B29" s="212" t="s">
        <v>50</v>
      </c>
      <c r="C29" s="213">
        <f t="shared" ref="C29:G29" si="6">C28/C3</f>
        <v>4.1994847258005154E-2</v>
      </c>
      <c r="D29" s="213">
        <f t="shared" si="6"/>
        <v>4.7228999651446495E-2</v>
      </c>
      <c r="E29" s="213">
        <f t="shared" si="6"/>
        <v>5.5802332037756801E-2</v>
      </c>
      <c r="F29" s="213">
        <f t="shared" si="6"/>
        <v>5.0975682978084656E-2</v>
      </c>
      <c r="G29" s="213">
        <f t="shared" si="6"/>
        <v>4.2030240458269502E-2</v>
      </c>
      <c r="H29" s="214">
        <f>H28/H3</f>
        <v>4.6149178596309862E-2</v>
      </c>
      <c r="I29" s="215">
        <v>4.518965211442471E-2</v>
      </c>
      <c r="J29" s="174" t="s">
        <v>6</v>
      </c>
      <c r="K29" s="175">
        <v>43497</v>
      </c>
      <c r="L29" s="142" t="s">
        <v>57</v>
      </c>
    </row>
    <row r="30" spans="2:12" s="3" customFormat="1" ht="28.55" x14ac:dyDescent="0.25">
      <c r="B30" s="212" t="s">
        <v>24</v>
      </c>
      <c r="C30" s="216">
        <v>6.8132027036508835E-2</v>
      </c>
      <c r="D30" s="216">
        <v>2.9423409448647013E-2</v>
      </c>
      <c r="E30" s="216">
        <v>2.1287677576167594E-2</v>
      </c>
      <c r="F30" s="216">
        <v>1.851336419730509E-2</v>
      </c>
      <c r="G30" s="216">
        <v>5.4083064696875439E-2</v>
      </c>
      <c r="H30" s="217">
        <v>3.9673675974517889E-2</v>
      </c>
      <c r="I30" s="218">
        <v>4.1231942179010106E-2</v>
      </c>
      <c r="J30" s="174" t="s">
        <v>6</v>
      </c>
      <c r="K30" s="175" t="s">
        <v>80</v>
      </c>
      <c r="L30" s="138"/>
    </row>
    <row r="31" spans="2:12" s="3" customFormat="1" ht="28.55" x14ac:dyDescent="0.25">
      <c r="B31" s="212" t="s">
        <v>25</v>
      </c>
      <c r="C31" s="219">
        <v>7.1866783523225244E-2</v>
      </c>
      <c r="D31" s="219">
        <v>4.797047970479705E-2</v>
      </c>
      <c r="E31" s="219">
        <v>4.4776119402985072E-2</v>
      </c>
      <c r="F31" s="219">
        <v>2.9446407538280331E-2</v>
      </c>
      <c r="G31" s="219">
        <v>6.6561014263074481E-2</v>
      </c>
      <c r="H31" s="220">
        <v>5.3323593864134405E-2</v>
      </c>
      <c r="I31" s="221">
        <v>5.9433697785253717E-2</v>
      </c>
      <c r="J31" s="174" t="s">
        <v>6</v>
      </c>
      <c r="K31" s="140">
        <v>2018</v>
      </c>
      <c r="L31" s="138"/>
    </row>
    <row r="32" spans="2:12" s="3" customFormat="1" ht="28.55" customHeight="1" x14ac:dyDescent="0.25">
      <c r="B32" s="209" t="s">
        <v>22</v>
      </c>
      <c r="C32" s="203">
        <v>1216</v>
      </c>
      <c r="D32" s="203">
        <v>1120</v>
      </c>
      <c r="E32" s="203">
        <v>407</v>
      </c>
      <c r="F32" s="203">
        <v>1045</v>
      </c>
      <c r="G32" s="203">
        <v>2462</v>
      </c>
      <c r="H32" s="210">
        <v>6250</v>
      </c>
      <c r="I32" s="211">
        <v>5615</v>
      </c>
      <c r="J32" s="174" t="s">
        <v>6</v>
      </c>
      <c r="K32" s="175">
        <v>43497</v>
      </c>
      <c r="L32" s="228"/>
    </row>
    <row r="33" spans="2:12" s="3" customFormat="1" ht="28.55" customHeight="1" x14ac:dyDescent="0.25">
      <c r="B33" s="212" t="s">
        <v>50</v>
      </c>
      <c r="C33" s="213">
        <f t="shared" ref="C33:H33" si="7">C32/C3</f>
        <v>4.4755244755244755E-2</v>
      </c>
      <c r="D33" s="213">
        <f t="shared" si="7"/>
        <v>4.8797490414778669E-2</v>
      </c>
      <c r="E33" s="213">
        <f t="shared" si="7"/>
        <v>5.6496390893947805E-2</v>
      </c>
      <c r="F33" s="213">
        <f t="shared" si="7"/>
        <v>6.2743920744521162E-2</v>
      </c>
      <c r="G33" s="213">
        <f t="shared" si="7"/>
        <v>0.16399120762006261</v>
      </c>
      <c r="H33" s="214">
        <f t="shared" si="7"/>
        <v>7.0229453671034003E-2</v>
      </c>
      <c r="I33" s="215">
        <v>7.1135378924164494E-2</v>
      </c>
      <c r="J33" s="174" t="s">
        <v>6</v>
      </c>
      <c r="K33" s="175">
        <v>43497</v>
      </c>
      <c r="L33" s="142" t="s">
        <v>57</v>
      </c>
    </row>
    <row r="34" spans="2:12" s="3" customFormat="1" ht="28.55" x14ac:dyDescent="0.25">
      <c r="B34" s="212" t="s">
        <v>24</v>
      </c>
      <c r="C34" s="216">
        <v>5.0892266663634778E-2</v>
      </c>
      <c r="D34" s="216">
        <v>1.4006006393199048E-2</v>
      </c>
      <c r="E34" s="216">
        <v>1.0194404131035185E-2</v>
      </c>
      <c r="F34" s="216">
        <v>1.2391647655559269E-2</v>
      </c>
      <c r="G34" s="216">
        <v>1.3286743247293642E-2</v>
      </c>
      <c r="H34" s="217">
        <v>1.9698259506342422E-2</v>
      </c>
      <c r="I34" s="218">
        <v>2.1237998558619894E-2</v>
      </c>
      <c r="J34" s="174" t="s">
        <v>6</v>
      </c>
      <c r="K34" s="175" t="s">
        <v>80</v>
      </c>
      <c r="L34" s="138"/>
    </row>
    <row r="35" spans="2:12" s="3" customFormat="1" ht="28.55" x14ac:dyDescent="0.25">
      <c r="B35" s="224" t="s">
        <v>25</v>
      </c>
      <c r="C35" s="225">
        <v>3.6184210526315791E-2</v>
      </c>
      <c r="D35" s="225">
        <v>2.4107142857142858E-2</v>
      </c>
      <c r="E35" s="225">
        <v>1.2285012285012284E-2</v>
      </c>
      <c r="F35" s="225">
        <v>1.2440191387559809E-2</v>
      </c>
      <c r="G35" s="225">
        <v>9.3419983753046301E-3</v>
      </c>
      <c r="H35" s="226">
        <v>1.7919999999999998E-2</v>
      </c>
      <c r="I35" s="227">
        <v>2.350845948352627E-2</v>
      </c>
      <c r="J35" s="178" t="s">
        <v>6</v>
      </c>
      <c r="K35" s="151">
        <v>2018</v>
      </c>
      <c r="L35" s="152"/>
    </row>
    <row r="36" spans="2:12" s="3" customFormat="1" ht="6.45" customHeight="1" x14ac:dyDescent="0.25">
      <c r="B36" s="12"/>
      <c r="C36" s="13"/>
      <c r="D36" s="13"/>
      <c r="E36" s="13"/>
      <c r="F36" s="13"/>
      <c r="G36" s="13"/>
      <c r="H36" s="13"/>
      <c r="I36" s="13"/>
      <c r="J36" s="14"/>
      <c r="K36" s="15"/>
      <c r="L36" s="16"/>
    </row>
    <row r="37" spans="2:12" s="3" customFormat="1" ht="27.8" customHeight="1" x14ac:dyDescent="0.25">
      <c r="J37" s="4"/>
      <c r="K37" s="8"/>
      <c r="L37" s="11"/>
    </row>
    <row r="38" spans="2:12" s="3" customFormat="1" ht="29.25" customHeight="1" x14ac:dyDescent="0.25">
      <c r="B38" s="2"/>
      <c r="J38" s="4"/>
      <c r="K38" s="8"/>
      <c r="L38" s="11"/>
    </row>
    <row r="39" spans="2:12" s="3" customFormat="1" ht="29.25" customHeight="1" x14ac:dyDescent="0.25">
      <c r="B39" s="2"/>
      <c r="J39" s="4"/>
      <c r="K39" s="8"/>
      <c r="L39" s="11"/>
    </row>
    <row r="40" spans="2:12" s="3" customFormat="1" ht="28.55" customHeight="1" x14ac:dyDescent="0.25">
      <c r="B40" s="2"/>
      <c r="J40" s="4"/>
      <c r="K40" s="8"/>
      <c r="L40" s="11"/>
    </row>
    <row r="41" spans="2:12" s="3" customFormat="1" ht="29.25" customHeight="1" x14ac:dyDescent="0.25">
      <c r="J41" s="4"/>
      <c r="K41" s="8"/>
      <c r="L41" s="11"/>
    </row>
    <row r="42" spans="2:12" s="3" customFormat="1" ht="29.25" customHeight="1" x14ac:dyDescent="0.25">
      <c r="B42" s="2"/>
      <c r="J42" s="4"/>
      <c r="K42" s="8"/>
      <c r="L42" s="11"/>
    </row>
    <row r="43" spans="2:12" s="3" customFormat="1" ht="29.25" customHeight="1" x14ac:dyDescent="0.25">
      <c r="B43" s="2"/>
      <c r="J43" s="4"/>
      <c r="K43" s="8"/>
      <c r="L43" s="11"/>
    </row>
    <row r="44" spans="2:12" s="3" customFormat="1" ht="29.25" customHeight="1" x14ac:dyDescent="0.25">
      <c r="B44" s="2"/>
      <c r="J44" s="4"/>
      <c r="K44" s="8"/>
      <c r="L44" s="11"/>
    </row>
    <row r="45" spans="2:12" s="3" customFormat="1" ht="28.55" customHeight="1" x14ac:dyDescent="0.25">
      <c r="J45" s="4"/>
      <c r="K45" s="8"/>
      <c r="L45" s="11"/>
    </row>
    <row r="46" spans="2:12" s="3" customFormat="1" ht="28.55" customHeight="1" x14ac:dyDescent="0.25">
      <c r="B46" s="2"/>
      <c r="J46" s="4"/>
      <c r="K46" s="8"/>
      <c r="L46" s="11"/>
    </row>
    <row r="47" spans="2:12" s="3" customFormat="1" ht="28.55" customHeight="1" x14ac:dyDescent="0.25">
      <c r="B47" s="2"/>
      <c r="J47" s="4"/>
      <c r="K47" s="8"/>
      <c r="L47" s="11"/>
    </row>
    <row r="48" spans="2:12" s="3" customFormat="1" ht="29.25" customHeight="1" x14ac:dyDescent="0.25">
      <c r="J48" s="1"/>
      <c r="K48" s="6"/>
      <c r="L48" s="11"/>
    </row>
  </sheetData>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8"/>
  <sheetViews>
    <sheetView showGridLines="0" workbookViewId="0">
      <pane ySplit="2" topLeftCell="A3" activePane="bottomLeft" state="frozen"/>
      <selection pane="bottomLeft" activeCell="B1" sqref="B1"/>
    </sheetView>
  </sheetViews>
  <sheetFormatPr baseColWidth="10" defaultRowHeight="14.3" x14ac:dyDescent="0.25"/>
  <cols>
    <col min="1" max="1" width="3.28515625" customWidth="1"/>
    <col min="2" max="2" width="50" customWidth="1"/>
    <col min="3" max="7" width="10.140625" customWidth="1"/>
    <col min="8" max="8" width="11.85546875" customWidth="1"/>
    <col min="9" max="9" width="10.28515625" customWidth="1"/>
    <col min="10" max="10" width="27.42578125" style="1" customWidth="1"/>
    <col min="11" max="11" width="11.42578125" style="6"/>
    <col min="12" max="12" width="25.140625" style="11" customWidth="1"/>
  </cols>
  <sheetData>
    <row r="1" spans="2:12" x14ac:dyDescent="0.25">
      <c r="B1" s="81"/>
    </row>
    <row r="2" spans="2:12" ht="36.4" x14ac:dyDescent="0.25">
      <c r="B2" s="9" t="s">
        <v>2</v>
      </c>
      <c r="C2" s="5">
        <v>44</v>
      </c>
      <c r="D2" s="5">
        <v>49</v>
      </c>
      <c r="E2" s="5">
        <v>53</v>
      </c>
      <c r="F2" s="5">
        <v>72</v>
      </c>
      <c r="G2" s="5">
        <v>85</v>
      </c>
      <c r="H2" s="82" t="s">
        <v>14</v>
      </c>
      <c r="I2" s="181" t="s">
        <v>99</v>
      </c>
      <c r="J2" s="10" t="s">
        <v>0</v>
      </c>
      <c r="K2" s="10" t="s">
        <v>26</v>
      </c>
      <c r="L2" s="10" t="s">
        <v>1</v>
      </c>
    </row>
    <row r="3" spans="2:12" ht="28.55" x14ac:dyDescent="0.25">
      <c r="B3" s="208" t="s">
        <v>49</v>
      </c>
      <c r="C3" s="153">
        <f>'Compléments-Objet'!C3</f>
        <v>27170</v>
      </c>
      <c r="D3" s="153">
        <f>'Compléments-Objet'!D3</f>
        <v>22952</v>
      </c>
      <c r="E3" s="153">
        <f>'Compléments-Objet'!E3</f>
        <v>7204</v>
      </c>
      <c r="F3" s="153">
        <f>'Compléments-Objet'!F3</f>
        <v>16655</v>
      </c>
      <c r="G3" s="153">
        <f>'Compléments-Objet'!G3</f>
        <v>15013</v>
      </c>
      <c r="H3" s="154">
        <f>'Compléments-Objet'!H3</f>
        <v>88994</v>
      </c>
      <c r="I3" s="182">
        <v>78934</v>
      </c>
      <c r="J3" s="171" t="s">
        <v>6</v>
      </c>
      <c r="K3" s="172">
        <v>43497</v>
      </c>
      <c r="L3" s="134"/>
    </row>
    <row r="4" spans="2:12" ht="28.55" customHeight="1" x14ac:dyDescent="0.25">
      <c r="B4" s="230" t="s">
        <v>70</v>
      </c>
      <c r="C4" s="231"/>
      <c r="D4" s="231"/>
      <c r="E4" s="231"/>
      <c r="F4" s="231"/>
      <c r="G4" s="231"/>
      <c r="H4" s="231"/>
      <c r="I4" s="232"/>
      <c r="J4" s="239"/>
      <c r="K4" s="240"/>
      <c r="L4" s="241"/>
    </row>
    <row r="5" spans="2:12" ht="29.05" customHeight="1" x14ac:dyDescent="0.25">
      <c r="B5" s="209" t="s">
        <v>58</v>
      </c>
      <c r="C5" s="233">
        <v>17171</v>
      </c>
      <c r="D5" s="233">
        <v>11248</v>
      </c>
      <c r="E5" s="233">
        <v>2007</v>
      </c>
      <c r="F5" s="233">
        <v>7703</v>
      </c>
      <c r="G5" s="233">
        <v>4239</v>
      </c>
      <c r="H5" s="166">
        <f>SUM(C5:G5)</f>
        <v>42368</v>
      </c>
      <c r="I5" s="187">
        <v>37248</v>
      </c>
      <c r="J5" s="174" t="s">
        <v>6</v>
      </c>
      <c r="K5" s="175">
        <v>43497</v>
      </c>
      <c r="L5" s="296" t="s">
        <v>67</v>
      </c>
    </row>
    <row r="6" spans="2:12" ht="29.05" customHeight="1" x14ac:dyDescent="0.25">
      <c r="B6" s="212" t="s">
        <v>50</v>
      </c>
      <c r="C6" s="213">
        <f>C5/C3</f>
        <v>0.63198380566801615</v>
      </c>
      <c r="D6" s="213">
        <f t="shared" ref="D6:H6" si="0">D5/D3</f>
        <v>0.49006622516556292</v>
      </c>
      <c r="E6" s="213">
        <f t="shared" si="0"/>
        <v>0.27859522487506938</v>
      </c>
      <c r="F6" s="213">
        <f t="shared" si="0"/>
        <v>0.46250375262683879</v>
      </c>
      <c r="G6" s="213">
        <f t="shared" si="0"/>
        <v>0.28235529208019716</v>
      </c>
      <c r="H6" s="255">
        <f t="shared" si="0"/>
        <v>0.47607703890149899</v>
      </c>
      <c r="I6" s="256">
        <v>0.47188790635214228</v>
      </c>
      <c r="J6" s="174" t="s">
        <v>6</v>
      </c>
      <c r="K6" s="175">
        <v>43497</v>
      </c>
      <c r="L6" s="297"/>
    </row>
    <row r="7" spans="2:12" ht="29.05" customHeight="1" x14ac:dyDescent="0.25">
      <c r="B7" s="262" t="s">
        <v>103</v>
      </c>
      <c r="C7" s="263">
        <v>21.230217606330367</v>
      </c>
      <c r="D7" s="263">
        <v>35.931854700882006</v>
      </c>
      <c r="E7" s="263">
        <v>24.481282248325833</v>
      </c>
      <c r="F7" s="263">
        <v>32.100514658387681</v>
      </c>
      <c r="G7" s="263">
        <v>26.966678117485401</v>
      </c>
      <c r="H7" s="264">
        <v>26.463840517384071</v>
      </c>
      <c r="I7" s="215"/>
      <c r="J7" s="174" t="s">
        <v>102</v>
      </c>
      <c r="K7" s="175">
        <v>43497</v>
      </c>
      <c r="L7" s="297"/>
    </row>
    <row r="8" spans="2:12" ht="29.05" customHeight="1" x14ac:dyDescent="0.25">
      <c r="B8" s="209" t="s">
        <v>59</v>
      </c>
      <c r="C8" s="233">
        <v>6230</v>
      </c>
      <c r="D8" s="233">
        <v>6875</v>
      </c>
      <c r="E8" s="233">
        <v>1274</v>
      </c>
      <c r="F8" s="233">
        <v>4242</v>
      </c>
      <c r="G8" s="233">
        <v>1984</v>
      </c>
      <c r="H8" s="166">
        <v>20605</v>
      </c>
      <c r="I8" s="187">
        <v>18366</v>
      </c>
      <c r="J8" s="174" t="s">
        <v>6</v>
      </c>
      <c r="K8" s="175">
        <v>43497</v>
      </c>
      <c r="L8" s="297"/>
    </row>
    <row r="9" spans="2:12" s="3" customFormat="1" ht="29.05" customHeight="1" x14ac:dyDescent="0.25">
      <c r="B9" s="212" t="s">
        <v>50</v>
      </c>
      <c r="C9" s="213">
        <f t="shared" ref="C9:H9" si="1">C8/C3</f>
        <v>0.22929701877070299</v>
      </c>
      <c r="D9" s="213">
        <f t="shared" si="1"/>
        <v>0.29953816660857441</v>
      </c>
      <c r="E9" s="213">
        <f t="shared" si="1"/>
        <v>0.17684619655746808</v>
      </c>
      <c r="F9" s="213">
        <f t="shared" si="1"/>
        <v>0.2546982888021615</v>
      </c>
      <c r="G9" s="213">
        <f t="shared" si="1"/>
        <v>0.13215213481649238</v>
      </c>
      <c r="H9" s="214">
        <f t="shared" si="1"/>
        <v>0.23153246286266491</v>
      </c>
      <c r="I9" s="215">
        <v>0.23267539970101603</v>
      </c>
      <c r="J9" s="174" t="s">
        <v>6</v>
      </c>
      <c r="K9" s="175">
        <v>43497</v>
      </c>
      <c r="L9" s="297"/>
    </row>
    <row r="10" spans="2:12" s="3" customFormat="1" ht="29.05" customHeight="1" x14ac:dyDescent="0.25">
      <c r="B10" s="262" t="s">
        <v>103</v>
      </c>
      <c r="C10" s="263">
        <v>16.933857385934299</v>
      </c>
      <c r="D10" s="263">
        <v>24.413108862935044</v>
      </c>
      <c r="E10" s="263">
        <v>17.742497040596056</v>
      </c>
      <c r="F10" s="263">
        <v>24.721288164435613</v>
      </c>
      <c r="G10" s="263">
        <v>20.777262302464159</v>
      </c>
      <c r="H10" s="264">
        <v>20.846823148522866</v>
      </c>
      <c r="I10" s="215"/>
      <c r="J10" s="174" t="s">
        <v>102</v>
      </c>
      <c r="K10" s="175">
        <v>43497</v>
      </c>
      <c r="L10" s="297"/>
    </row>
    <row r="11" spans="2:12" s="3" customFormat="1" ht="29.05" customHeight="1" x14ac:dyDescent="0.25">
      <c r="B11" s="223" t="s">
        <v>60</v>
      </c>
      <c r="C11" s="233">
        <v>1144</v>
      </c>
      <c r="D11" s="233">
        <v>568</v>
      </c>
      <c r="E11" s="233">
        <v>311</v>
      </c>
      <c r="F11" s="233">
        <v>1171</v>
      </c>
      <c r="G11" s="233">
        <v>1556</v>
      </c>
      <c r="H11" s="166">
        <v>4750</v>
      </c>
      <c r="I11" s="187">
        <v>4252</v>
      </c>
      <c r="J11" s="174" t="s">
        <v>6</v>
      </c>
      <c r="K11" s="175">
        <v>43497</v>
      </c>
      <c r="L11" s="297"/>
    </row>
    <row r="12" spans="2:12" s="3" customFormat="1" ht="29.05" customHeight="1" x14ac:dyDescent="0.25">
      <c r="B12" s="212" t="s">
        <v>50</v>
      </c>
      <c r="C12" s="213">
        <f t="shared" ref="C12:H12" si="2">C11/C3</f>
        <v>4.2105263157894736E-2</v>
      </c>
      <c r="D12" s="213">
        <f t="shared" si="2"/>
        <v>2.4747298710352039E-2</v>
      </c>
      <c r="E12" s="213">
        <f t="shared" si="2"/>
        <v>4.3170460855080514E-2</v>
      </c>
      <c r="F12" s="213">
        <f t="shared" si="2"/>
        <v>7.0309216451516054E-2</v>
      </c>
      <c r="G12" s="213">
        <f t="shared" si="2"/>
        <v>0.10364350895890229</v>
      </c>
      <c r="H12" s="214">
        <f t="shared" si="2"/>
        <v>5.3374384789985845E-2</v>
      </c>
      <c r="I12" s="215">
        <v>5.3867788278815214E-2</v>
      </c>
      <c r="J12" s="174" t="s">
        <v>6</v>
      </c>
      <c r="K12" s="175">
        <v>43497</v>
      </c>
      <c r="L12" s="297"/>
    </row>
    <row r="13" spans="2:12" s="3" customFormat="1" ht="29.05" customHeight="1" x14ac:dyDescent="0.25">
      <c r="B13" s="262" t="s">
        <v>103</v>
      </c>
      <c r="C13" s="263">
        <v>19.065395640290646</v>
      </c>
      <c r="D13" s="263">
        <v>25.16614975631369</v>
      </c>
      <c r="E13" s="263">
        <v>20.433639947437584</v>
      </c>
      <c r="F13" s="263">
        <v>25.689965337194508</v>
      </c>
      <c r="G13" s="263">
        <v>19.231244592757385</v>
      </c>
      <c r="H13" s="264">
        <v>21.178316970296851</v>
      </c>
      <c r="I13" s="215"/>
      <c r="J13" s="174" t="s">
        <v>102</v>
      </c>
      <c r="K13" s="175">
        <v>43497</v>
      </c>
      <c r="L13" s="297"/>
    </row>
    <row r="14" spans="2:12" s="3" customFormat="1" ht="29.05" customHeight="1" x14ac:dyDescent="0.25">
      <c r="B14" s="223" t="s">
        <v>61</v>
      </c>
      <c r="C14" s="233">
        <v>1069</v>
      </c>
      <c r="D14" s="233">
        <v>420</v>
      </c>
      <c r="E14" s="233">
        <v>610</v>
      </c>
      <c r="F14" s="233">
        <v>464</v>
      </c>
      <c r="G14" s="233">
        <v>1138</v>
      </c>
      <c r="H14" s="166">
        <v>3701</v>
      </c>
      <c r="I14" s="187">
        <v>3158</v>
      </c>
      <c r="J14" s="174" t="s">
        <v>6</v>
      </c>
      <c r="K14" s="175">
        <v>43497</v>
      </c>
      <c r="L14" s="297"/>
    </row>
    <row r="15" spans="2:12" s="3" customFormat="1" ht="29.05" customHeight="1" x14ac:dyDescent="0.25">
      <c r="B15" s="212" t="s">
        <v>50</v>
      </c>
      <c r="C15" s="213">
        <f t="shared" ref="C15:H15" si="3">C14/C3</f>
        <v>3.9344865660655134E-2</v>
      </c>
      <c r="D15" s="213">
        <f t="shared" si="3"/>
        <v>1.8299058905541999E-2</v>
      </c>
      <c r="E15" s="213">
        <f t="shared" si="3"/>
        <v>8.4675180455302604E-2</v>
      </c>
      <c r="F15" s="213">
        <f t="shared" si="3"/>
        <v>2.7859501651155808E-2</v>
      </c>
      <c r="G15" s="213">
        <f t="shared" si="3"/>
        <v>7.5800972490508225E-2</v>
      </c>
      <c r="H15" s="214">
        <f t="shared" si="3"/>
        <v>4.1587073285839493E-2</v>
      </c>
      <c r="I15" s="215">
        <v>4.0008108039628044E-2</v>
      </c>
      <c r="J15" s="174" t="s">
        <v>6</v>
      </c>
      <c r="K15" s="175">
        <v>43497</v>
      </c>
      <c r="L15" s="297"/>
    </row>
    <row r="16" spans="2:12" s="3" customFormat="1" ht="29.05" customHeight="1" x14ac:dyDescent="0.25">
      <c r="B16" s="262" t="s">
        <v>103</v>
      </c>
      <c r="C16" s="263">
        <v>19.41694668967396</v>
      </c>
      <c r="D16" s="263">
        <v>23.894862604540027</v>
      </c>
      <c r="E16" s="263">
        <v>25.355391138082968</v>
      </c>
      <c r="F16" s="263">
        <v>30.600804590120688</v>
      </c>
      <c r="G16" s="263">
        <v>23.301527499078585</v>
      </c>
      <c r="H16" s="264">
        <v>23.031781493674192</v>
      </c>
      <c r="I16" s="215"/>
      <c r="J16" s="174" t="s">
        <v>102</v>
      </c>
      <c r="K16" s="175">
        <v>43497</v>
      </c>
      <c r="L16" s="297"/>
    </row>
    <row r="17" spans="2:12" s="3" customFormat="1" ht="29.05" customHeight="1" x14ac:dyDescent="0.25">
      <c r="B17" s="223" t="s">
        <v>62</v>
      </c>
      <c r="C17" s="233">
        <v>194</v>
      </c>
      <c r="D17" s="233">
        <v>0</v>
      </c>
      <c r="E17" s="233">
        <v>365</v>
      </c>
      <c r="F17" s="233">
        <v>52</v>
      </c>
      <c r="G17" s="233">
        <v>91</v>
      </c>
      <c r="H17" s="166">
        <v>702</v>
      </c>
      <c r="I17" s="187">
        <v>631</v>
      </c>
      <c r="J17" s="174" t="s">
        <v>6</v>
      </c>
      <c r="K17" s="175">
        <v>43497</v>
      </c>
      <c r="L17" s="297"/>
    </row>
    <row r="18" spans="2:12" s="3" customFormat="1" ht="29.05" customHeight="1" x14ac:dyDescent="0.25">
      <c r="B18" s="212" t="s">
        <v>50</v>
      </c>
      <c r="C18" s="213">
        <f>C17/C3</f>
        <v>7.1402281928597718E-3</v>
      </c>
      <c r="D18" s="213">
        <v>0</v>
      </c>
      <c r="E18" s="213">
        <f>E17/E3</f>
        <v>5.0666296501943361E-2</v>
      </c>
      <c r="F18" s="213">
        <f>F17/F3</f>
        <v>3.1221855298709097E-3</v>
      </c>
      <c r="G18" s="213">
        <f>G17/G3</f>
        <v>6.0614134416838742E-3</v>
      </c>
      <c r="H18" s="255">
        <f>H17/H3</f>
        <v>7.8881722363305391E-3</v>
      </c>
      <c r="I18" s="256">
        <v>7.9940203207743178E-3</v>
      </c>
      <c r="J18" s="174" t="s">
        <v>6</v>
      </c>
      <c r="K18" s="175">
        <v>43497</v>
      </c>
      <c r="L18" s="297"/>
    </row>
    <row r="19" spans="2:12" s="3" customFormat="1" ht="29.05" customHeight="1" x14ac:dyDescent="0.25">
      <c r="B19" s="262" t="s">
        <v>103</v>
      </c>
      <c r="C19" s="263">
        <v>15.567324666987643</v>
      </c>
      <c r="D19" s="265" t="s">
        <v>47</v>
      </c>
      <c r="E19" s="263">
        <v>23.453061749020112</v>
      </c>
      <c r="F19" s="263">
        <v>26.170105686965275</v>
      </c>
      <c r="G19" s="263">
        <v>15.428958969142082</v>
      </c>
      <c r="H19" s="264">
        <v>19.548872180451127</v>
      </c>
      <c r="I19" s="215"/>
      <c r="J19" s="174" t="s">
        <v>102</v>
      </c>
      <c r="K19" s="175">
        <v>43497</v>
      </c>
      <c r="L19" s="297"/>
    </row>
    <row r="20" spans="2:12" s="3" customFormat="1" ht="29.05" customHeight="1" x14ac:dyDescent="0.25">
      <c r="B20" s="223" t="s">
        <v>63</v>
      </c>
      <c r="C20" s="233">
        <v>578</v>
      </c>
      <c r="D20" s="233">
        <v>2502</v>
      </c>
      <c r="E20" s="233">
        <v>470</v>
      </c>
      <c r="F20" s="233">
        <v>998</v>
      </c>
      <c r="G20" s="233">
        <v>1804</v>
      </c>
      <c r="H20" s="166">
        <v>6352</v>
      </c>
      <c r="I20" s="187">
        <v>5781</v>
      </c>
      <c r="J20" s="174" t="s">
        <v>6</v>
      </c>
      <c r="K20" s="175">
        <v>43497</v>
      </c>
      <c r="L20" s="297"/>
    </row>
    <row r="21" spans="2:12" s="3" customFormat="1" ht="29.05" customHeight="1" x14ac:dyDescent="0.25">
      <c r="B21" s="212" t="s">
        <v>50</v>
      </c>
      <c r="C21" s="213">
        <f t="shared" ref="C21:H21" si="4">C20/C3</f>
        <v>2.1273463378726536E-2</v>
      </c>
      <c r="D21" s="213">
        <f t="shared" si="4"/>
        <v>0.10901010805158592</v>
      </c>
      <c r="E21" s="213">
        <f t="shared" si="4"/>
        <v>6.5241532481954467E-2</v>
      </c>
      <c r="F21" s="213">
        <f t="shared" si="4"/>
        <v>5.9921945361753229E-2</v>
      </c>
      <c r="G21" s="213">
        <f t="shared" si="4"/>
        <v>0.12016252581096383</v>
      </c>
      <c r="H21" s="255">
        <f t="shared" si="4"/>
        <v>7.137559835494528E-2</v>
      </c>
      <c r="I21" s="256">
        <v>7.3238401702688319E-2</v>
      </c>
      <c r="J21" s="174" t="s">
        <v>6</v>
      </c>
      <c r="K21" s="175">
        <v>43497</v>
      </c>
      <c r="L21" s="297"/>
    </row>
    <row r="22" spans="2:12" s="3" customFormat="1" ht="29.05" customHeight="1" x14ac:dyDescent="0.25">
      <c r="B22" s="262" t="s">
        <v>103</v>
      </c>
      <c r="C22" s="263">
        <v>18.90866265375556</v>
      </c>
      <c r="D22" s="265">
        <v>22.101887759158327</v>
      </c>
      <c r="E22" s="263">
        <v>25.270175815904079</v>
      </c>
      <c r="F22" s="263">
        <v>34.623924507354985</v>
      </c>
      <c r="G22" s="263">
        <v>24.371462152632361</v>
      </c>
      <c r="H22" s="264">
        <v>23.950379880474333</v>
      </c>
      <c r="I22" s="215"/>
      <c r="J22" s="174" t="s">
        <v>102</v>
      </c>
      <c r="K22" s="175">
        <v>43497</v>
      </c>
      <c r="L22" s="297"/>
    </row>
    <row r="23" spans="2:12" s="3" customFormat="1" ht="29.05" customHeight="1" x14ac:dyDescent="0.25">
      <c r="B23" s="223" t="s">
        <v>64</v>
      </c>
      <c r="C23" s="233">
        <v>0</v>
      </c>
      <c r="D23" s="233">
        <v>0</v>
      </c>
      <c r="E23" s="233">
        <v>41</v>
      </c>
      <c r="F23" s="233">
        <v>40</v>
      </c>
      <c r="G23" s="233">
        <v>0</v>
      </c>
      <c r="H23" s="166">
        <v>81</v>
      </c>
      <c r="I23" s="187">
        <v>72</v>
      </c>
      <c r="J23" s="174" t="s">
        <v>6</v>
      </c>
      <c r="K23" s="175">
        <v>43497</v>
      </c>
      <c r="L23" s="297"/>
    </row>
    <row r="24" spans="2:12" s="3" customFormat="1" ht="29.05" customHeight="1" x14ac:dyDescent="0.25">
      <c r="B24" s="212" t="s">
        <v>50</v>
      </c>
      <c r="C24" s="165">
        <v>0</v>
      </c>
      <c r="D24" s="165">
        <v>0</v>
      </c>
      <c r="E24" s="219">
        <f>E23/E3</f>
        <v>5.6912826207662411E-3</v>
      </c>
      <c r="F24" s="219">
        <f>F23/F3</f>
        <v>2.4016811768237767E-3</v>
      </c>
      <c r="G24" s="165">
        <v>0</v>
      </c>
      <c r="H24" s="255">
        <f>H23/H3</f>
        <v>9.1017371957660069E-4</v>
      </c>
      <c r="I24" s="256">
        <v>9.1215445815491427E-4</v>
      </c>
      <c r="J24" s="174" t="s">
        <v>6</v>
      </c>
      <c r="K24" s="175">
        <v>43497</v>
      </c>
      <c r="L24" s="297"/>
    </row>
    <row r="25" spans="2:12" s="3" customFormat="1" ht="29.05" customHeight="1" x14ac:dyDescent="0.25">
      <c r="B25" s="262" t="s">
        <v>103</v>
      </c>
      <c r="C25" s="266" t="s">
        <v>47</v>
      </c>
      <c r="D25" s="266" t="s">
        <v>47</v>
      </c>
      <c r="E25" s="263">
        <v>26.657997399219767</v>
      </c>
      <c r="F25" s="263">
        <v>26.385224274406333</v>
      </c>
      <c r="G25" s="266" t="s">
        <v>47</v>
      </c>
      <c r="H25" s="264">
        <v>26.522593320235757</v>
      </c>
      <c r="I25" s="215"/>
      <c r="J25" s="174" t="s">
        <v>102</v>
      </c>
      <c r="K25" s="175">
        <v>43497</v>
      </c>
      <c r="L25" s="297"/>
    </row>
    <row r="26" spans="2:12" s="3" customFormat="1" ht="29.05" customHeight="1" x14ac:dyDescent="0.25">
      <c r="B26" s="223" t="s">
        <v>65</v>
      </c>
      <c r="C26" s="233">
        <v>782</v>
      </c>
      <c r="D26" s="233">
        <v>1070</v>
      </c>
      <c r="E26" s="233">
        <v>1109</v>
      </c>
      <c r="F26" s="233">
        <v>1513</v>
      </c>
      <c r="G26" s="233">
        <v>3314</v>
      </c>
      <c r="H26" s="166">
        <v>7788</v>
      </c>
      <c r="I26" s="187">
        <v>6961</v>
      </c>
      <c r="J26" s="174" t="s">
        <v>6</v>
      </c>
      <c r="K26" s="175">
        <v>43497</v>
      </c>
      <c r="L26" s="297"/>
    </row>
    <row r="27" spans="2:12" s="3" customFormat="1" ht="29.05" customHeight="1" x14ac:dyDescent="0.25">
      <c r="B27" s="212" t="s">
        <v>50</v>
      </c>
      <c r="C27" s="213">
        <f t="shared" ref="C27:H27" si="5">C26/C3</f>
        <v>2.8781744571218255E-2</v>
      </c>
      <c r="D27" s="213">
        <f t="shared" si="5"/>
        <v>4.6619031021261761E-2</v>
      </c>
      <c r="E27" s="213">
        <f t="shared" si="5"/>
        <v>0.15394225430316491</v>
      </c>
      <c r="F27" s="213">
        <f t="shared" si="5"/>
        <v>9.0843590513359357E-2</v>
      </c>
      <c r="G27" s="213">
        <f t="shared" si="5"/>
        <v>0.22074202357956438</v>
      </c>
      <c r="H27" s="214">
        <f t="shared" si="5"/>
        <v>8.7511517630402047E-2</v>
      </c>
      <c r="I27" s="215">
        <v>8.8187599766893859E-2</v>
      </c>
      <c r="J27" s="174" t="s">
        <v>6</v>
      </c>
      <c r="K27" s="175">
        <v>43497</v>
      </c>
      <c r="L27" s="297"/>
    </row>
    <row r="28" spans="2:12" s="3" customFormat="1" ht="29.05" customHeight="1" x14ac:dyDescent="0.25">
      <c r="B28" s="262" t="s">
        <v>103</v>
      </c>
      <c r="C28" s="263">
        <v>16.977486376761252</v>
      </c>
      <c r="D28" s="263">
        <v>20.636053306590036</v>
      </c>
      <c r="E28" s="263">
        <v>26.578152710540191</v>
      </c>
      <c r="F28" s="263">
        <v>30.516337232755141</v>
      </c>
      <c r="G28" s="263">
        <v>19.926163762521494</v>
      </c>
      <c r="H28" s="264">
        <v>21.905201219580796</v>
      </c>
      <c r="I28" s="215"/>
      <c r="J28" s="174" t="s">
        <v>102</v>
      </c>
      <c r="K28" s="175">
        <v>43497</v>
      </c>
      <c r="L28" s="297"/>
    </row>
    <row r="29" spans="2:12" s="3" customFormat="1" ht="29.05" customHeight="1" x14ac:dyDescent="0.25">
      <c r="B29" s="223" t="s">
        <v>66</v>
      </c>
      <c r="C29" s="233">
        <v>0</v>
      </c>
      <c r="D29" s="233">
        <v>268</v>
      </c>
      <c r="E29" s="233">
        <v>1017</v>
      </c>
      <c r="F29" s="233">
        <v>470</v>
      </c>
      <c r="G29" s="233">
        <v>887</v>
      </c>
      <c r="H29" s="166">
        <v>2642</v>
      </c>
      <c r="I29" s="187">
        <v>2465</v>
      </c>
      <c r="J29" s="174" t="s">
        <v>6</v>
      </c>
      <c r="K29" s="175">
        <v>43497</v>
      </c>
      <c r="L29" s="297"/>
    </row>
    <row r="30" spans="2:12" s="3" customFormat="1" ht="29.05" customHeight="1" x14ac:dyDescent="0.25">
      <c r="B30" s="212" t="s">
        <v>50</v>
      </c>
      <c r="C30" s="165">
        <v>0</v>
      </c>
      <c r="D30" s="213">
        <f>D29/D3</f>
        <v>1.1676542349250609E-2</v>
      </c>
      <c r="E30" s="213">
        <f>E29/E3</f>
        <v>0.14117157134925043</v>
      </c>
      <c r="F30" s="213">
        <f>F29/F3</f>
        <v>2.8219753827679377E-2</v>
      </c>
      <c r="G30" s="213">
        <f>G29/G3</f>
        <v>5.9082128821687868E-2</v>
      </c>
      <c r="H30" s="214">
        <f>H29/H3</f>
        <v>2.9687394655819495E-2</v>
      </c>
      <c r="I30" s="215">
        <v>3.1228621379886995E-2</v>
      </c>
      <c r="J30" s="174" t="s">
        <v>6</v>
      </c>
      <c r="K30" s="175">
        <v>43497</v>
      </c>
      <c r="L30" s="297"/>
    </row>
    <row r="31" spans="2:12" s="3" customFormat="1" ht="29.05" customHeight="1" x14ac:dyDescent="0.25">
      <c r="B31" s="262" t="s">
        <v>103</v>
      </c>
      <c r="C31" s="265" t="s">
        <v>47</v>
      </c>
      <c r="D31" s="263">
        <v>24.176815516463687</v>
      </c>
      <c r="E31" s="263">
        <v>27.340179579547289</v>
      </c>
      <c r="F31" s="263">
        <v>35.203355553891093</v>
      </c>
      <c r="G31" s="263">
        <v>21.152791357641952</v>
      </c>
      <c r="H31" s="264">
        <v>25.510056292062146</v>
      </c>
      <c r="I31" s="215"/>
      <c r="J31" s="174" t="s">
        <v>102</v>
      </c>
      <c r="K31" s="175">
        <v>43497</v>
      </c>
      <c r="L31" s="298"/>
    </row>
    <row r="32" spans="2:12" s="3" customFormat="1" ht="28" customHeight="1" x14ac:dyDescent="0.25">
      <c r="B32" s="234" t="s">
        <v>68</v>
      </c>
      <c r="C32" s="235"/>
      <c r="D32" s="235"/>
      <c r="E32" s="235"/>
      <c r="F32" s="235"/>
      <c r="G32" s="235"/>
      <c r="H32" s="235"/>
      <c r="I32" s="236"/>
      <c r="J32" s="239"/>
      <c r="K32" s="240"/>
      <c r="L32" s="241"/>
    </row>
    <row r="33" spans="2:12" s="3" customFormat="1" ht="29.05" customHeight="1" x14ac:dyDescent="0.25">
      <c r="B33" s="223" t="s">
        <v>69</v>
      </c>
      <c r="C33" s="233">
        <v>1121</v>
      </c>
      <c r="D33" s="233">
        <v>3454</v>
      </c>
      <c r="E33" s="233">
        <v>3053</v>
      </c>
      <c r="F33" s="233">
        <v>4693</v>
      </c>
      <c r="G33" s="233">
        <v>1841</v>
      </c>
      <c r="H33" s="166">
        <f>SUM(C33:G33)</f>
        <v>14162</v>
      </c>
      <c r="I33" s="187">
        <v>12584</v>
      </c>
      <c r="J33" s="174" t="s">
        <v>6</v>
      </c>
      <c r="K33" s="175">
        <v>43497</v>
      </c>
      <c r="L33" s="138"/>
    </row>
    <row r="34" spans="2:12" s="3" customFormat="1" ht="29.05" customHeight="1" x14ac:dyDescent="0.25">
      <c r="B34" s="212" t="s">
        <v>71</v>
      </c>
      <c r="C34" s="213">
        <f>C33/$H$33</f>
        <v>7.9155486513204351E-2</v>
      </c>
      <c r="D34" s="213">
        <f t="shared" ref="D34:H34" si="6">D33/$H$33</f>
        <v>0.24389210563479735</v>
      </c>
      <c r="E34" s="213">
        <f t="shared" si="6"/>
        <v>0.21557689591865556</v>
      </c>
      <c r="F34" s="213">
        <f t="shared" si="6"/>
        <v>0.33137974862307584</v>
      </c>
      <c r="G34" s="213">
        <f>G33/$H$33</f>
        <v>0.12999576331026691</v>
      </c>
      <c r="H34" s="214">
        <f t="shared" si="6"/>
        <v>1</v>
      </c>
      <c r="I34" s="215">
        <v>1</v>
      </c>
      <c r="J34" s="174" t="s">
        <v>6</v>
      </c>
      <c r="K34" s="175">
        <v>43497</v>
      </c>
      <c r="L34" s="138"/>
    </row>
    <row r="35" spans="2:12" s="3" customFormat="1" ht="29.05" customHeight="1" x14ac:dyDescent="0.25">
      <c r="B35" s="224" t="s">
        <v>50</v>
      </c>
      <c r="C35" s="237">
        <f t="shared" ref="C35:H35" si="7">C33/C3</f>
        <v>4.1258741258741259E-2</v>
      </c>
      <c r="D35" s="237">
        <f t="shared" si="7"/>
        <v>0.15048797490414778</v>
      </c>
      <c r="E35" s="237">
        <f t="shared" si="7"/>
        <v>0.42379233759022766</v>
      </c>
      <c r="F35" s="237">
        <f t="shared" si="7"/>
        <v>0.28177724407084959</v>
      </c>
      <c r="G35" s="237">
        <f t="shared" si="7"/>
        <v>0.12262705655098914</v>
      </c>
      <c r="H35" s="238">
        <f t="shared" si="7"/>
        <v>0.15913432366226937</v>
      </c>
      <c r="I35" s="257">
        <v>0.15942432918640889</v>
      </c>
      <c r="J35" s="178" t="s">
        <v>6</v>
      </c>
      <c r="K35" s="242">
        <v>43497</v>
      </c>
      <c r="L35" s="152"/>
    </row>
    <row r="36" spans="2:12" s="3" customFormat="1" ht="29.05" customHeight="1" x14ac:dyDescent="0.25">
      <c r="B36" s="262" t="s">
        <v>103</v>
      </c>
      <c r="C36" s="263">
        <v>18.697044499299487</v>
      </c>
      <c r="D36" s="265">
        <v>25.801728581353135</v>
      </c>
      <c r="E36" s="263">
        <v>24.050164246945481</v>
      </c>
      <c r="F36" s="263">
        <v>29.986262419730998</v>
      </c>
      <c r="G36" s="263">
        <v>21.220189725324758</v>
      </c>
      <c r="H36" s="264">
        <v>25.108682547674938</v>
      </c>
      <c r="I36" s="215"/>
      <c r="J36" s="174" t="s">
        <v>102</v>
      </c>
      <c r="K36" s="175">
        <v>43497</v>
      </c>
      <c r="L36" s="260"/>
    </row>
    <row r="37" spans="2:12" s="3" customFormat="1" ht="6.45" customHeight="1" x14ac:dyDescent="0.25">
      <c r="B37" s="12"/>
      <c r="C37" s="13"/>
      <c r="D37" s="13"/>
      <c r="E37" s="13"/>
      <c r="F37" s="13"/>
      <c r="G37" s="13"/>
      <c r="H37" s="13"/>
      <c r="I37" s="13"/>
      <c r="J37" s="14"/>
      <c r="K37" s="15"/>
      <c r="L37" s="16"/>
    </row>
    <row r="38" spans="2:12" s="3" customFormat="1" ht="27.8" customHeight="1" x14ac:dyDescent="0.25">
      <c r="J38" s="4"/>
      <c r="K38" s="8"/>
      <c r="L38" s="11"/>
    </row>
  </sheetData>
  <mergeCells count="1">
    <mergeCell ref="L5:L31"/>
  </mergeCells>
  <pageMargins left="0.70866141732283472" right="0.70866141732283472" top="0.74803149606299213" bottom="0.74803149606299213"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8"/>
  <sheetViews>
    <sheetView zoomScaleNormal="100" workbookViewId="0">
      <selection activeCell="H40" sqref="H40"/>
    </sheetView>
  </sheetViews>
  <sheetFormatPr baseColWidth="10" defaultRowHeight="14.3" x14ac:dyDescent="0.25"/>
  <cols>
    <col min="1" max="1" width="3.28515625" style="26" customWidth="1"/>
    <col min="2" max="2" width="45" style="26" customWidth="1"/>
    <col min="3" max="4" width="19.140625" style="26" customWidth="1"/>
    <col min="5" max="5" width="16.42578125" style="26" customWidth="1"/>
    <col min="6" max="6" width="16.5703125" style="26" customWidth="1"/>
    <col min="7" max="16384" width="11.42578125" style="26"/>
  </cols>
  <sheetData>
    <row r="1" spans="2:7" ht="13.2" customHeight="1" x14ac:dyDescent="0.25"/>
    <row r="2" spans="2:7" s="19" customFormat="1" ht="29.25" customHeight="1" x14ac:dyDescent="0.25">
      <c r="B2" s="306" t="s">
        <v>122</v>
      </c>
      <c r="C2" s="307"/>
      <c r="D2" s="307"/>
      <c r="E2" s="307"/>
      <c r="F2" s="307"/>
    </row>
    <row r="3" spans="2:7" s="19" customFormat="1" x14ac:dyDescent="0.25">
      <c r="B3" s="299"/>
      <c r="C3" s="303" t="s">
        <v>28</v>
      </c>
      <c r="D3" s="304"/>
      <c r="E3" s="305"/>
      <c r="F3" s="301" t="s">
        <v>29</v>
      </c>
    </row>
    <row r="4" spans="2:7" s="19" customFormat="1" ht="15" thickBot="1" x14ac:dyDescent="0.3">
      <c r="B4" s="300"/>
      <c r="C4" s="44">
        <v>2015</v>
      </c>
      <c r="D4" s="44">
        <v>2016</v>
      </c>
      <c r="E4" s="44">
        <v>2017</v>
      </c>
      <c r="F4" s="302"/>
    </row>
    <row r="5" spans="2:7" s="19" customFormat="1" x14ac:dyDescent="0.25">
      <c r="B5" s="46" t="s">
        <v>30</v>
      </c>
      <c r="C5" s="20"/>
      <c r="D5" s="21"/>
      <c r="E5" s="21"/>
      <c r="F5" s="47"/>
    </row>
    <row r="6" spans="2:7" s="19" customFormat="1" x14ac:dyDescent="0.25">
      <c r="B6" s="46" t="s">
        <v>31</v>
      </c>
      <c r="C6" s="22"/>
      <c r="D6" s="23"/>
      <c r="E6" s="23"/>
      <c r="F6" s="48"/>
    </row>
    <row r="7" spans="2:7" s="19" customFormat="1" x14ac:dyDescent="0.25">
      <c r="B7" s="46" t="s">
        <v>32</v>
      </c>
      <c r="C7" s="22"/>
      <c r="D7" s="23"/>
      <c r="E7" s="23"/>
      <c r="F7" s="48"/>
      <c r="G7" s="45"/>
    </row>
    <row r="8" spans="2:7" s="19" customFormat="1" x14ac:dyDescent="0.25">
      <c r="B8" s="46" t="s">
        <v>33</v>
      </c>
      <c r="C8" s="22"/>
      <c r="D8" s="23"/>
      <c r="E8" s="23"/>
      <c r="F8" s="48"/>
    </row>
    <row r="9" spans="2:7" s="19" customFormat="1" ht="15" thickBot="1" x14ac:dyDescent="0.3">
      <c r="B9" s="49" t="s">
        <v>34</v>
      </c>
      <c r="C9" s="24"/>
      <c r="D9" s="25"/>
      <c r="E9" s="25"/>
      <c r="F9" s="50"/>
    </row>
    <row r="10" spans="2:7" s="19" customFormat="1" ht="15" thickBot="1" x14ac:dyDescent="0.3">
      <c r="B10" s="51" t="s">
        <v>35</v>
      </c>
      <c r="C10" s="38"/>
      <c r="D10" s="39"/>
      <c r="E10" s="39"/>
      <c r="F10" s="52"/>
    </row>
    <row r="11" spans="2:7" s="19" customFormat="1" ht="10.7" customHeight="1" x14ac:dyDescent="0.25">
      <c r="B11" s="199" t="s">
        <v>124</v>
      </c>
      <c r="C11" s="42"/>
      <c r="D11" s="42"/>
      <c r="E11" s="42"/>
    </row>
    <row r="12" spans="2:7" s="19" customFormat="1" ht="10.7" customHeight="1" x14ac:dyDescent="0.25">
      <c r="B12" s="43" t="s">
        <v>36</v>
      </c>
      <c r="C12" s="26"/>
      <c r="D12" s="26"/>
      <c r="E12" s="26"/>
    </row>
    <row r="13" spans="2:7" s="19" customFormat="1" x14ac:dyDescent="0.25"/>
    <row r="14" spans="2:7" s="19" customFormat="1" x14ac:dyDescent="0.25">
      <c r="B14" s="308" t="s">
        <v>123</v>
      </c>
      <c r="C14" s="309"/>
      <c r="D14" s="309"/>
      <c r="E14" s="309"/>
    </row>
    <row r="15" spans="2:7" s="19" customFormat="1" x14ac:dyDescent="0.25">
      <c r="B15" s="299"/>
      <c r="C15" s="310" t="s">
        <v>28</v>
      </c>
      <c r="D15" s="301"/>
      <c r="E15" s="311"/>
    </row>
    <row r="16" spans="2:7" s="19" customFormat="1" ht="15" thickBot="1" x14ac:dyDescent="0.3">
      <c r="B16" s="300"/>
      <c r="C16" s="44">
        <v>2015</v>
      </c>
      <c r="D16" s="44">
        <v>2016</v>
      </c>
      <c r="E16" s="271">
        <v>2017</v>
      </c>
    </row>
    <row r="17" spans="2:5" s="19" customFormat="1" x14ac:dyDescent="0.25">
      <c r="B17" s="53" t="s">
        <v>30</v>
      </c>
      <c r="C17" s="27"/>
      <c r="D17" s="27"/>
      <c r="E17" s="54"/>
    </row>
    <row r="18" spans="2:5" s="19" customFormat="1" x14ac:dyDescent="0.25">
      <c r="B18" s="53" t="s">
        <v>31</v>
      </c>
      <c r="C18" s="28"/>
      <c r="D18" s="28"/>
      <c r="E18" s="55"/>
    </row>
    <row r="19" spans="2:5" s="19" customFormat="1" x14ac:dyDescent="0.25">
      <c r="B19" s="53" t="s">
        <v>32</v>
      </c>
      <c r="C19" s="28"/>
      <c r="D19" s="28"/>
      <c r="E19" s="55"/>
    </row>
    <row r="20" spans="2:5" s="19" customFormat="1" x14ac:dyDescent="0.25">
      <c r="B20" s="53" t="s">
        <v>33</v>
      </c>
      <c r="C20" s="28"/>
      <c r="D20" s="28"/>
      <c r="E20" s="55"/>
    </row>
    <row r="21" spans="2:5" s="19" customFormat="1" ht="15" thickBot="1" x14ac:dyDescent="0.3">
      <c r="B21" s="56" t="s">
        <v>34</v>
      </c>
      <c r="C21" s="29"/>
      <c r="D21" s="29"/>
      <c r="E21" s="57"/>
    </row>
    <row r="22" spans="2:5" s="19" customFormat="1" ht="15" thickBot="1" x14ac:dyDescent="0.3">
      <c r="B22" s="58" t="s">
        <v>37</v>
      </c>
      <c r="C22" s="36"/>
      <c r="D22" s="36"/>
      <c r="E22" s="59"/>
    </row>
    <row r="23" spans="2:5" s="19" customFormat="1" ht="15" thickBot="1" x14ac:dyDescent="0.3">
      <c r="B23" s="60" t="s">
        <v>41</v>
      </c>
      <c r="C23" s="37"/>
      <c r="D23" s="37"/>
      <c r="E23" s="61"/>
    </row>
    <row r="24" spans="2:5" s="19" customFormat="1" ht="10.7" customHeight="1" x14ac:dyDescent="0.25">
      <c r="B24" s="199" t="s">
        <v>124</v>
      </c>
      <c r="C24" s="42"/>
      <c r="D24" s="42"/>
      <c r="E24" s="42"/>
    </row>
    <row r="25" spans="2:5" s="19" customFormat="1" ht="10.7" customHeight="1" x14ac:dyDescent="0.25">
      <c r="B25" s="43" t="s">
        <v>36</v>
      </c>
      <c r="C25" s="26"/>
      <c r="D25" s="26"/>
      <c r="E25" s="26"/>
    </row>
    <row r="26" spans="2:5" s="19" customFormat="1" x14ac:dyDescent="0.25"/>
    <row r="27" spans="2:5" s="19" customFormat="1" x14ac:dyDescent="0.25">
      <c r="B27" s="308" t="s">
        <v>38</v>
      </c>
      <c r="C27" s="309"/>
      <c r="D27" s="309"/>
      <c r="E27" s="309"/>
    </row>
    <row r="28" spans="2:5" s="19" customFormat="1" x14ac:dyDescent="0.25">
      <c r="B28" s="299"/>
      <c r="C28" s="310" t="s">
        <v>28</v>
      </c>
      <c r="D28" s="301"/>
      <c r="E28" s="311"/>
    </row>
    <row r="29" spans="2:5" s="19" customFormat="1" ht="15" thickBot="1" x14ac:dyDescent="0.3">
      <c r="B29" s="300"/>
      <c r="C29" s="44">
        <v>2015</v>
      </c>
      <c r="D29" s="44">
        <v>2016</v>
      </c>
      <c r="E29" s="271">
        <v>2017</v>
      </c>
    </row>
    <row r="30" spans="2:5" s="19" customFormat="1" x14ac:dyDescent="0.25">
      <c r="B30" s="46" t="s">
        <v>30</v>
      </c>
      <c r="C30" s="30"/>
      <c r="D30" s="31"/>
      <c r="E30" s="62"/>
    </row>
    <row r="31" spans="2:5" s="19" customFormat="1" x14ac:dyDescent="0.25">
      <c r="B31" s="46" t="s">
        <v>31</v>
      </c>
      <c r="C31" s="32"/>
      <c r="D31" s="33"/>
      <c r="E31" s="63"/>
    </row>
    <row r="32" spans="2:5" s="19" customFormat="1" x14ac:dyDescent="0.25">
      <c r="B32" s="46" t="s">
        <v>32</v>
      </c>
      <c r="C32" s="32"/>
      <c r="D32" s="33"/>
      <c r="E32" s="63"/>
    </row>
    <row r="33" spans="2:5" s="19" customFormat="1" x14ac:dyDescent="0.25">
      <c r="B33" s="46" t="s">
        <v>33</v>
      </c>
      <c r="C33" s="32"/>
      <c r="D33" s="33"/>
      <c r="E33" s="63"/>
    </row>
    <row r="34" spans="2:5" s="19" customFormat="1" ht="15" thickBot="1" x14ac:dyDescent="0.3">
      <c r="B34" s="49" t="s">
        <v>34</v>
      </c>
      <c r="C34" s="34"/>
      <c r="D34" s="35"/>
      <c r="E34" s="64"/>
    </row>
    <row r="35" spans="2:5" s="19" customFormat="1" ht="15" thickBot="1" x14ac:dyDescent="0.3">
      <c r="B35" s="65" t="s">
        <v>42</v>
      </c>
      <c r="C35" s="40"/>
      <c r="D35" s="41"/>
      <c r="E35" s="66"/>
    </row>
    <row r="36" spans="2:5" s="19" customFormat="1" ht="10.7" customHeight="1" x14ac:dyDescent="0.25">
      <c r="B36" s="199" t="s">
        <v>124</v>
      </c>
      <c r="C36" s="42"/>
      <c r="D36" s="42"/>
      <c r="E36" s="42"/>
    </row>
    <row r="37" spans="2:5" s="19" customFormat="1" ht="10.7" customHeight="1" x14ac:dyDescent="0.25">
      <c r="B37" s="43" t="s">
        <v>36</v>
      </c>
      <c r="C37" s="26"/>
      <c r="D37" s="26"/>
      <c r="E37" s="26"/>
    </row>
    <row r="38" spans="2:5" s="19" customFormat="1" x14ac:dyDescent="0.25"/>
  </sheetData>
  <mergeCells count="10">
    <mergeCell ref="B28:B29"/>
    <mergeCell ref="B14:E14"/>
    <mergeCell ref="B27:E27"/>
    <mergeCell ref="C15:E15"/>
    <mergeCell ref="C28:E28"/>
    <mergeCell ref="B3:B4"/>
    <mergeCell ref="F3:F4"/>
    <mergeCell ref="B15:B16"/>
    <mergeCell ref="C3:E3"/>
    <mergeCell ref="B2:F2"/>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55"/>
  <sheetViews>
    <sheetView topLeftCell="J1" zoomScale="95" zoomScaleNormal="95" workbookViewId="0">
      <selection activeCell="J1" sqref="J1"/>
    </sheetView>
  </sheetViews>
  <sheetFormatPr baseColWidth="10" defaultRowHeight="14.3" x14ac:dyDescent="0.25"/>
  <cols>
    <col min="2" max="2" width="8.7109375" customWidth="1"/>
    <col min="3" max="3" width="36.140625" customWidth="1"/>
    <col min="9" max="9" width="16.140625" customWidth="1"/>
    <col min="10" max="10" width="8.7109375" customWidth="1"/>
    <col min="11" max="11" width="34" customWidth="1"/>
    <col min="17" max="17" width="13" customWidth="1"/>
    <col min="18" max="19" width="14.28515625" customWidth="1"/>
    <col min="21" max="21" width="33.5703125" bestFit="1" customWidth="1"/>
    <col min="27" max="27" width="12.42578125" customWidth="1"/>
  </cols>
  <sheetData>
    <row r="1" spans="2:27" x14ac:dyDescent="0.25">
      <c r="B1" s="86" t="s">
        <v>81</v>
      </c>
      <c r="J1" s="86" t="s">
        <v>81</v>
      </c>
    </row>
    <row r="2" spans="2:27" ht="28.55" x14ac:dyDescent="0.25">
      <c r="B2" s="86">
        <v>2018</v>
      </c>
      <c r="C2" s="103" t="s">
        <v>82</v>
      </c>
      <c r="D2" s="103" t="s">
        <v>83</v>
      </c>
      <c r="E2" s="103" t="s">
        <v>84</v>
      </c>
      <c r="F2" s="103" t="s">
        <v>85</v>
      </c>
      <c r="G2" s="103" t="s">
        <v>86</v>
      </c>
      <c r="H2" s="103" t="s">
        <v>87</v>
      </c>
      <c r="I2" s="103" t="s">
        <v>88</v>
      </c>
      <c r="J2" s="86">
        <v>2018</v>
      </c>
      <c r="K2" s="103" t="s">
        <v>82</v>
      </c>
      <c r="L2" s="103" t="s">
        <v>83</v>
      </c>
      <c r="M2" s="103" t="s">
        <v>84</v>
      </c>
      <c r="N2" s="103" t="s">
        <v>85</v>
      </c>
      <c r="O2" s="103" t="s">
        <v>86</v>
      </c>
      <c r="P2" s="103" t="s">
        <v>87</v>
      </c>
      <c r="Q2" s="247" t="s">
        <v>88</v>
      </c>
      <c r="R2" s="249" t="s">
        <v>101</v>
      </c>
      <c r="S2" s="247" t="s">
        <v>121</v>
      </c>
      <c r="U2" s="103" t="s">
        <v>82</v>
      </c>
      <c r="V2" s="103" t="s">
        <v>83</v>
      </c>
      <c r="W2" s="103" t="s">
        <v>84</v>
      </c>
      <c r="X2" s="103" t="s">
        <v>85</v>
      </c>
      <c r="Y2" s="103" t="s">
        <v>86</v>
      </c>
      <c r="Z2" s="103" t="s">
        <v>87</v>
      </c>
      <c r="AA2" s="247" t="s">
        <v>88</v>
      </c>
    </row>
    <row r="3" spans="2:27" x14ac:dyDescent="0.25">
      <c r="C3" s="88" t="s">
        <v>89</v>
      </c>
      <c r="D3" s="89">
        <v>16</v>
      </c>
      <c r="E3" s="89">
        <v>13</v>
      </c>
      <c r="F3" s="89">
        <v>3</v>
      </c>
      <c r="G3" s="89">
        <v>2</v>
      </c>
      <c r="H3" s="89">
        <v>19</v>
      </c>
      <c r="I3" s="105">
        <f>SUM(D3:H3)</f>
        <v>53</v>
      </c>
      <c r="K3" s="88" t="s">
        <v>89</v>
      </c>
      <c r="L3" s="91">
        <f>D3/D$11</f>
        <v>4.456824512534819E-2</v>
      </c>
      <c r="M3" s="91">
        <f t="shared" ref="M3:Q11" si="0">E3/E$11</f>
        <v>4.8689138576779027E-2</v>
      </c>
      <c r="N3" s="91">
        <f t="shared" si="0"/>
        <v>3.614457831325301E-2</v>
      </c>
      <c r="O3" s="107">
        <f t="shared" si="0"/>
        <v>1.3071895424836602E-2</v>
      </c>
      <c r="P3" s="91">
        <f t="shared" si="0"/>
        <v>0.1043956043956044</v>
      </c>
      <c r="Q3" s="101">
        <f t="shared" si="0"/>
        <v>5.0766283524904213E-2</v>
      </c>
      <c r="R3" s="250">
        <v>7.0229453671034003E-2</v>
      </c>
      <c r="S3" s="267" t="s">
        <v>116</v>
      </c>
      <c r="U3" s="88" t="s">
        <v>89</v>
      </c>
      <c r="V3" s="99">
        <f>D3/$I3</f>
        <v>0.30188679245283018</v>
      </c>
      <c r="W3" s="99">
        <f t="shared" ref="W3:AA3" si="1">E3/$I3</f>
        <v>0.24528301886792453</v>
      </c>
      <c r="X3" s="99">
        <f t="shared" si="1"/>
        <v>5.6603773584905662E-2</v>
      </c>
      <c r="Y3" s="99">
        <f t="shared" si="1"/>
        <v>3.7735849056603772E-2</v>
      </c>
      <c r="Z3" s="99">
        <f t="shared" si="1"/>
        <v>0.35849056603773582</v>
      </c>
      <c r="AA3" s="102">
        <f t="shared" si="1"/>
        <v>1</v>
      </c>
    </row>
    <row r="4" spans="2:27" x14ac:dyDescent="0.25">
      <c r="C4" s="88" t="s">
        <v>19</v>
      </c>
      <c r="D4" s="89">
        <v>76</v>
      </c>
      <c r="E4" s="89">
        <v>49</v>
      </c>
      <c r="F4" s="89">
        <v>9</v>
      </c>
      <c r="G4" s="89">
        <v>24</v>
      </c>
      <c r="H4" s="89">
        <v>32</v>
      </c>
      <c r="I4" s="105">
        <f t="shared" ref="I4:I55" si="2">SUM(D4:H4)</f>
        <v>190</v>
      </c>
      <c r="K4" s="88" t="s">
        <v>19</v>
      </c>
      <c r="L4" s="91">
        <f t="shared" ref="L4:L11" si="3">D4/D$11</f>
        <v>0.2116991643454039</v>
      </c>
      <c r="M4" s="91">
        <f t="shared" si="0"/>
        <v>0.18352059925093633</v>
      </c>
      <c r="N4" s="107">
        <f t="shared" si="0"/>
        <v>0.10843373493975904</v>
      </c>
      <c r="O4" s="91">
        <f t="shared" si="0"/>
        <v>0.15686274509803921</v>
      </c>
      <c r="P4" s="91">
        <f t="shared" si="0"/>
        <v>0.17582417582417584</v>
      </c>
      <c r="Q4" s="253">
        <f t="shared" si="0"/>
        <v>0.18199233716475097</v>
      </c>
      <c r="R4" s="252">
        <v>0.17537137335101244</v>
      </c>
      <c r="S4" s="268" t="s">
        <v>117</v>
      </c>
      <c r="U4" s="88" t="s">
        <v>19</v>
      </c>
      <c r="V4" s="92">
        <f t="shared" ref="V4:V11" si="4">D4/$I4</f>
        <v>0.4</v>
      </c>
      <c r="W4" s="91">
        <f t="shared" ref="W4:W11" si="5">E4/$I4</f>
        <v>0.25789473684210529</v>
      </c>
      <c r="X4" s="91">
        <f t="shared" ref="X4:X11" si="6">F4/$I4</f>
        <v>4.736842105263158E-2</v>
      </c>
      <c r="Y4" s="91">
        <f t="shared" ref="Y4:Y11" si="7">G4/$I4</f>
        <v>0.12631578947368421</v>
      </c>
      <c r="Z4" s="91">
        <f t="shared" ref="Z4:Z11" si="8">H4/$I4</f>
        <v>0.16842105263157894</v>
      </c>
      <c r="AA4" s="101">
        <f t="shared" ref="AA4:AA11" si="9">I4/$I4</f>
        <v>1</v>
      </c>
    </row>
    <row r="5" spans="2:27" x14ac:dyDescent="0.25">
      <c r="C5" s="88" t="s">
        <v>90</v>
      </c>
      <c r="D5" s="89">
        <v>34</v>
      </c>
      <c r="E5" s="89">
        <v>23</v>
      </c>
      <c r="F5" s="89">
        <v>7</v>
      </c>
      <c r="G5" s="89">
        <v>17</v>
      </c>
      <c r="H5" s="89">
        <v>28</v>
      </c>
      <c r="I5" s="105">
        <f t="shared" si="2"/>
        <v>109</v>
      </c>
      <c r="K5" s="88" t="s">
        <v>90</v>
      </c>
      <c r="L5" s="91">
        <f t="shared" si="3"/>
        <v>9.4707520891364902E-2</v>
      </c>
      <c r="M5" s="91">
        <f t="shared" si="0"/>
        <v>8.6142322097378279E-2</v>
      </c>
      <c r="N5" s="91">
        <f t="shared" si="0"/>
        <v>8.4337349397590355E-2</v>
      </c>
      <c r="O5" s="91">
        <f t="shared" si="0"/>
        <v>0.1111111111111111</v>
      </c>
      <c r="P5" s="92">
        <f t="shared" si="0"/>
        <v>0.15384615384615385</v>
      </c>
      <c r="Q5" s="106">
        <f t="shared" si="0"/>
        <v>0.10440613026819924</v>
      </c>
      <c r="R5" s="252">
        <v>7.0353057509495026E-2</v>
      </c>
      <c r="S5" s="267" t="s">
        <v>118</v>
      </c>
      <c r="U5" s="88" t="s">
        <v>90</v>
      </c>
      <c r="V5" s="91">
        <f t="shared" si="4"/>
        <v>0.31192660550458717</v>
      </c>
      <c r="W5" s="91">
        <f t="shared" si="5"/>
        <v>0.21100917431192662</v>
      </c>
      <c r="X5" s="91">
        <f t="shared" si="6"/>
        <v>6.4220183486238536E-2</v>
      </c>
      <c r="Y5" s="91">
        <f t="shared" si="7"/>
        <v>0.15596330275229359</v>
      </c>
      <c r="Z5" s="92">
        <f t="shared" si="8"/>
        <v>0.25688073394495414</v>
      </c>
      <c r="AA5" s="101">
        <f t="shared" si="9"/>
        <v>1</v>
      </c>
    </row>
    <row r="6" spans="2:27" x14ac:dyDescent="0.25">
      <c r="C6" s="88" t="s">
        <v>91</v>
      </c>
      <c r="D6" s="89">
        <v>30</v>
      </c>
      <c r="E6" s="89">
        <v>27</v>
      </c>
      <c r="F6" s="89">
        <v>25</v>
      </c>
      <c r="G6" s="89">
        <v>6</v>
      </c>
      <c r="H6" s="89">
        <v>10</v>
      </c>
      <c r="I6" s="105">
        <f t="shared" si="2"/>
        <v>98</v>
      </c>
      <c r="K6" s="88" t="s">
        <v>91</v>
      </c>
      <c r="L6" s="91">
        <f t="shared" si="3"/>
        <v>8.3565459610027856E-2</v>
      </c>
      <c r="M6" s="91">
        <f t="shared" si="0"/>
        <v>0.10112359550561797</v>
      </c>
      <c r="N6" s="92">
        <f t="shared" si="0"/>
        <v>0.30120481927710846</v>
      </c>
      <c r="O6" s="107">
        <f t="shared" si="0"/>
        <v>3.9215686274509803E-2</v>
      </c>
      <c r="P6" s="91">
        <f t="shared" si="0"/>
        <v>5.4945054945054944E-2</v>
      </c>
      <c r="Q6" s="101">
        <f t="shared" si="0"/>
        <v>9.3869731800766285E-2</v>
      </c>
      <c r="R6" s="251">
        <v>8.6848551587747486E-2</v>
      </c>
      <c r="S6" s="269" t="s">
        <v>119</v>
      </c>
      <c r="U6" s="88" t="s">
        <v>91</v>
      </c>
      <c r="V6" s="91">
        <f t="shared" si="4"/>
        <v>0.30612244897959184</v>
      </c>
      <c r="W6" s="91">
        <f t="shared" si="5"/>
        <v>0.27551020408163263</v>
      </c>
      <c r="X6" s="92">
        <f t="shared" si="6"/>
        <v>0.25510204081632654</v>
      </c>
      <c r="Y6" s="91">
        <f t="shared" si="7"/>
        <v>6.1224489795918366E-2</v>
      </c>
      <c r="Z6" s="91">
        <f t="shared" si="8"/>
        <v>0.10204081632653061</v>
      </c>
      <c r="AA6" s="101">
        <f t="shared" si="9"/>
        <v>1</v>
      </c>
    </row>
    <row r="7" spans="2:27" x14ac:dyDescent="0.25">
      <c r="C7" s="88" t="s">
        <v>92</v>
      </c>
      <c r="D7" s="89">
        <v>20</v>
      </c>
      <c r="E7" s="89">
        <v>9</v>
      </c>
      <c r="F7" s="89">
        <v>3</v>
      </c>
      <c r="G7" s="89">
        <v>5</v>
      </c>
      <c r="H7" s="89">
        <v>6</v>
      </c>
      <c r="I7" s="105">
        <f t="shared" si="2"/>
        <v>43</v>
      </c>
      <c r="K7" s="88" t="s">
        <v>92</v>
      </c>
      <c r="L7" s="91">
        <f t="shared" si="3"/>
        <v>5.5710306406685235E-2</v>
      </c>
      <c r="M7" s="91">
        <f t="shared" si="0"/>
        <v>3.3707865168539325E-2</v>
      </c>
      <c r="N7" s="91">
        <f t="shared" si="0"/>
        <v>3.614457831325301E-2</v>
      </c>
      <c r="O7" s="91">
        <f t="shared" si="0"/>
        <v>3.2679738562091505E-2</v>
      </c>
      <c r="P7" s="91">
        <f t="shared" si="0"/>
        <v>3.2967032967032968E-2</v>
      </c>
      <c r="Q7" s="101">
        <f t="shared" si="0"/>
        <v>4.1187739463601533E-2</v>
      </c>
      <c r="R7" s="251">
        <v>4.6149178596309862E-2</v>
      </c>
      <c r="S7" s="268" t="s">
        <v>120</v>
      </c>
      <c r="U7" s="88" t="s">
        <v>92</v>
      </c>
      <c r="V7" s="99">
        <f t="shared" si="4"/>
        <v>0.46511627906976744</v>
      </c>
      <c r="W7" s="99">
        <f t="shared" si="5"/>
        <v>0.20930232558139536</v>
      </c>
      <c r="X7" s="99">
        <f t="shared" si="6"/>
        <v>6.9767441860465115E-2</v>
      </c>
      <c r="Y7" s="99">
        <f t="shared" si="7"/>
        <v>0.11627906976744186</v>
      </c>
      <c r="Z7" s="99">
        <f t="shared" si="8"/>
        <v>0.13953488372093023</v>
      </c>
      <c r="AA7" s="102">
        <f t="shared" si="9"/>
        <v>1</v>
      </c>
    </row>
    <row r="8" spans="2:27" x14ac:dyDescent="0.25">
      <c r="C8" s="88" t="s">
        <v>93</v>
      </c>
      <c r="D8" s="89">
        <v>85</v>
      </c>
      <c r="E8" s="89">
        <v>44</v>
      </c>
      <c r="F8" s="89">
        <v>12</v>
      </c>
      <c r="G8" s="89">
        <v>44</v>
      </c>
      <c r="H8" s="89">
        <v>38</v>
      </c>
      <c r="I8" s="105">
        <f t="shared" si="2"/>
        <v>223</v>
      </c>
      <c r="K8" s="88" t="s">
        <v>93</v>
      </c>
      <c r="L8" s="98">
        <f t="shared" si="3"/>
        <v>0.23676880222841226</v>
      </c>
      <c r="M8" s="107">
        <f t="shared" si="0"/>
        <v>0.16479400749063669</v>
      </c>
      <c r="N8" s="91">
        <f t="shared" si="0"/>
        <v>0.14457831325301204</v>
      </c>
      <c r="O8" s="92">
        <f t="shared" si="0"/>
        <v>0.28758169934640521</v>
      </c>
      <c r="P8" s="91">
        <f t="shared" si="0"/>
        <v>0.2087912087912088</v>
      </c>
      <c r="Q8" s="253">
        <f t="shared" si="0"/>
        <v>0.21360153256704981</v>
      </c>
      <c r="R8" s="252">
        <v>0.21695844663685193</v>
      </c>
      <c r="S8" s="267" t="s">
        <v>116</v>
      </c>
      <c r="U8" s="88" t="s">
        <v>93</v>
      </c>
      <c r="V8" s="92">
        <f t="shared" si="4"/>
        <v>0.3811659192825112</v>
      </c>
      <c r="W8" s="91">
        <f t="shared" si="5"/>
        <v>0.19730941704035873</v>
      </c>
      <c r="X8" s="91">
        <f t="shared" si="6"/>
        <v>5.3811659192825115E-2</v>
      </c>
      <c r="Y8" s="92">
        <f t="shared" si="7"/>
        <v>0.19730941704035873</v>
      </c>
      <c r="Z8" s="91">
        <f t="shared" si="8"/>
        <v>0.17040358744394618</v>
      </c>
      <c r="AA8" s="101">
        <f t="shared" si="9"/>
        <v>1</v>
      </c>
    </row>
    <row r="9" spans="2:27" x14ac:dyDescent="0.25">
      <c r="C9" s="88" t="s">
        <v>94</v>
      </c>
      <c r="D9" s="89">
        <v>44</v>
      </c>
      <c r="E9" s="89">
        <v>49</v>
      </c>
      <c r="F9" s="89">
        <v>17</v>
      </c>
      <c r="G9" s="89">
        <v>28</v>
      </c>
      <c r="H9" s="89">
        <v>24</v>
      </c>
      <c r="I9" s="105">
        <f t="shared" si="2"/>
        <v>162</v>
      </c>
      <c r="K9" s="88" t="s">
        <v>94</v>
      </c>
      <c r="L9" s="107">
        <f t="shared" si="3"/>
        <v>0.12256267409470752</v>
      </c>
      <c r="M9" s="91">
        <f t="shared" si="0"/>
        <v>0.18352059925093633</v>
      </c>
      <c r="N9" s="92">
        <f t="shared" si="0"/>
        <v>0.20481927710843373</v>
      </c>
      <c r="O9" s="91">
        <f t="shared" si="0"/>
        <v>0.18300653594771241</v>
      </c>
      <c r="P9" s="91">
        <f t="shared" si="0"/>
        <v>0.13186813186813187</v>
      </c>
      <c r="Q9" s="106">
        <f t="shared" si="0"/>
        <v>0.15517241379310345</v>
      </c>
      <c r="R9" s="252">
        <v>0.11791806189181293</v>
      </c>
      <c r="S9" s="267" t="s">
        <v>116</v>
      </c>
      <c r="U9" s="88" t="s">
        <v>94</v>
      </c>
      <c r="V9" s="91">
        <f t="shared" si="4"/>
        <v>0.27160493827160492</v>
      </c>
      <c r="W9" s="92">
        <f t="shared" si="5"/>
        <v>0.30246913580246915</v>
      </c>
      <c r="X9" s="91">
        <f t="shared" si="6"/>
        <v>0.10493827160493827</v>
      </c>
      <c r="Y9" s="91">
        <f t="shared" si="7"/>
        <v>0.1728395061728395</v>
      </c>
      <c r="Z9" s="91">
        <f t="shared" si="8"/>
        <v>0.14814814814814814</v>
      </c>
      <c r="AA9" s="101">
        <f t="shared" si="9"/>
        <v>1</v>
      </c>
    </row>
    <row r="10" spans="2:27" x14ac:dyDescent="0.25">
      <c r="C10" s="88" t="s">
        <v>18</v>
      </c>
      <c r="D10" s="89">
        <v>54</v>
      </c>
      <c r="E10" s="89">
        <v>53</v>
      </c>
      <c r="F10" s="89">
        <v>7</v>
      </c>
      <c r="G10" s="89">
        <v>27</v>
      </c>
      <c r="H10" s="89">
        <v>25</v>
      </c>
      <c r="I10" s="105">
        <f t="shared" si="2"/>
        <v>166</v>
      </c>
      <c r="K10" s="88" t="s">
        <v>18</v>
      </c>
      <c r="L10" s="91">
        <f t="shared" si="3"/>
        <v>0.15041782729805014</v>
      </c>
      <c r="M10" s="92">
        <f t="shared" si="0"/>
        <v>0.19850187265917604</v>
      </c>
      <c r="N10" s="107">
        <f t="shared" si="0"/>
        <v>8.4337349397590355E-2</v>
      </c>
      <c r="O10" s="91">
        <f t="shared" si="0"/>
        <v>0.17647058823529413</v>
      </c>
      <c r="P10" s="91">
        <f t="shared" si="0"/>
        <v>0.13736263736263737</v>
      </c>
      <c r="Q10" s="101">
        <f t="shared" si="0"/>
        <v>0.15900383141762453</v>
      </c>
      <c r="R10" s="251">
        <v>0.21510438905993662</v>
      </c>
      <c r="S10" s="269" t="s">
        <v>119</v>
      </c>
      <c r="U10" s="88" t="s">
        <v>18</v>
      </c>
      <c r="V10" s="91">
        <f t="shared" si="4"/>
        <v>0.3253012048192771</v>
      </c>
      <c r="W10" s="92">
        <f t="shared" si="5"/>
        <v>0.31927710843373491</v>
      </c>
      <c r="X10" s="91">
        <f t="shared" si="6"/>
        <v>4.2168674698795178E-2</v>
      </c>
      <c r="Y10" s="91">
        <f t="shared" si="7"/>
        <v>0.16265060240963855</v>
      </c>
      <c r="Z10" s="91">
        <f t="shared" si="8"/>
        <v>0.15060240963855423</v>
      </c>
      <c r="AA10" s="101">
        <f t="shared" si="9"/>
        <v>1</v>
      </c>
    </row>
    <row r="11" spans="2:27" x14ac:dyDescent="0.25">
      <c r="C11" s="104"/>
      <c r="D11" s="105">
        <f>SUM(D3:D10)</f>
        <v>359</v>
      </c>
      <c r="E11" s="105">
        <f t="shared" ref="E11:H11" si="10">SUM(E3:E10)</f>
        <v>267</v>
      </c>
      <c r="F11" s="105">
        <f t="shared" si="10"/>
        <v>83</v>
      </c>
      <c r="G11" s="105">
        <f t="shared" si="10"/>
        <v>153</v>
      </c>
      <c r="H11" s="105">
        <f t="shared" si="10"/>
        <v>182</v>
      </c>
      <c r="I11" s="105">
        <f t="shared" si="2"/>
        <v>1044</v>
      </c>
      <c r="K11" s="104"/>
      <c r="L11" s="101">
        <f t="shared" si="3"/>
        <v>1</v>
      </c>
      <c r="M11" s="101">
        <f t="shared" si="0"/>
        <v>1</v>
      </c>
      <c r="N11" s="101">
        <f t="shared" si="0"/>
        <v>1</v>
      </c>
      <c r="O11" s="101">
        <f t="shared" si="0"/>
        <v>1</v>
      </c>
      <c r="P11" s="101">
        <f t="shared" si="0"/>
        <v>1</v>
      </c>
      <c r="Q11" s="101">
        <f t="shared" si="0"/>
        <v>1</v>
      </c>
      <c r="R11" s="273">
        <v>1</v>
      </c>
      <c r="S11" s="270" t="s">
        <v>118</v>
      </c>
      <c r="U11" s="100"/>
      <c r="V11" s="101">
        <f t="shared" si="4"/>
        <v>0.3438697318007663</v>
      </c>
      <c r="W11" s="101">
        <f t="shared" si="5"/>
        <v>0.2557471264367816</v>
      </c>
      <c r="X11" s="101">
        <f t="shared" si="6"/>
        <v>7.9501915708812265E-2</v>
      </c>
      <c r="Y11" s="101">
        <f t="shared" si="7"/>
        <v>0.14655172413793102</v>
      </c>
      <c r="Z11" s="101">
        <f t="shared" si="8"/>
        <v>0.17432950191570881</v>
      </c>
      <c r="AA11" s="101">
        <f t="shared" si="9"/>
        <v>1</v>
      </c>
    </row>
    <row r="12" spans="2:27" x14ac:dyDescent="0.25">
      <c r="C12" s="93"/>
      <c r="D12" s="90"/>
      <c r="E12" s="90"/>
      <c r="F12" s="90"/>
      <c r="G12" s="90"/>
      <c r="H12" s="90"/>
      <c r="I12" s="90"/>
      <c r="K12" s="93"/>
      <c r="L12" s="90"/>
      <c r="M12" s="90"/>
      <c r="N12" s="90"/>
      <c r="O12" s="90"/>
      <c r="P12" s="90"/>
      <c r="Q12" s="90"/>
      <c r="R12" s="90"/>
      <c r="S12" s="90"/>
    </row>
    <row r="13" spans="2:27" ht="28.55" customHeight="1" x14ac:dyDescent="0.25">
      <c r="B13" s="86">
        <v>2017</v>
      </c>
      <c r="C13" s="87" t="s">
        <v>82</v>
      </c>
      <c r="D13" s="87" t="s">
        <v>83</v>
      </c>
      <c r="E13" s="87" t="s">
        <v>84</v>
      </c>
      <c r="F13" s="87" t="s">
        <v>85</v>
      </c>
      <c r="G13" s="87" t="s">
        <v>86</v>
      </c>
      <c r="H13" s="87" t="s">
        <v>87</v>
      </c>
      <c r="I13" s="87" t="s">
        <v>88</v>
      </c>
      <c r="J13" s="86">
        <v>2017</v>
      </c>
      <c r="K13" s="87" t="s">
        <v>82</v>
      </c>
      <c r="L13" s="87" t="s">
        <v>83</v>
      </c>
      <c r="M13" s="87" t="s">
        <v>84</v>
      </c>
      <c r="N13" s="87" t="s">
        <v>85</v>
      </c>
      <c r="O13" s="87" t="s">
        <v>86</v>
      </c>
      <c r="P13" s="87" t="s">
        <v>87</v>
      </c>
      <c r="Q13" s="248" t="s">
        <v>88</v>
      </c>
      <c r="R13" s="245"/>
      <c r="S13" s="245"/>
    </row>
    <row r="14" spans="2:27" x14ac:dyDescent="0.25">
      <c r="C14" s="88" t="s">
        <v>89</v>
      </c>
      <c r="D14" s="89">
        <v>23</v>
      </c>
      <c r="E14" s="89">
        <v>16</v>
      </c>
      <c r="F14" s="89">
        <v>3</v>
      </c>
      <c r="G14" s="89">
        <v>2</v>
      </c>
      <c r="H14" s="89">
        <v>17</v>
      </c>
      <c r="I14" s="96">
        <f t="shared" si="2"/>
        <v>61</v>
      </c>
      <c r="K14" s="88" t="s">
        <v>89</v>
      </c>
      <c r="L14" s="91">
        <f>D14/D$22</f>
        <v>5.4761904761904762E-2</v>
      </c>
      <c r="M14" s="91">
        <f t="shared" ref="M14:Q22" si="11">E14/E$22</f>
        <v>4.7619047619047616E-2</v>
      </c>
      <c r="N14" s="91">
        <f t="shared" si="11"/>
        <v>2.564102564102564E-2</v>
      </c>
      <c r="O14" s="91">
        <f t="shared" si="11"/>
        <v>1.1834319526627219E-2</v>
      </c>
      <c r="P14" s="91">
        <f t="shared" si="11"/>
        <v>7.2961373390557943E-2</v>
      </c>
      <c r="Q14" s="94">
        <f t="shared" si="11"/>
        <v>4.7843137254901962E-2</v>
      </c>
      <c r="R14" s="243"/>
      <c r="S14" s="243"/>
    </row>
    <row r="15" spans="2:27" x14ac:dyDescent="0.25">
      <c r="C15" s="88" t="s">
        <v>19</v>
      </c>
      <c r="D15" s="89">
        <v>103</v>
      </c>
      <c r="E15" s="89">
        <v>52</v>
      </c>
      <c r="F15" s="89">
        <v>10</v>
      </c>
      <c r="G15" s="89">
        <v>26</v>
      </c>
      <c r="H15" s="89">
        <v>52</v>
      </c>
      <c r="I15" s="96">
        <f t="shared" si="2"/>
        <v>243</v>
      </c>
      <c r="K15" s="88" t="s">
        <v>19</v>
      </c>
      <c r="L15" s="91">
        <f t="shared" ref="L15:L22" si="12">D15/D$22</f>
        <v>0.24523809523809523</v>
      </c>
      <c r="M15" s="91">
        <f t="shared" si="11"/>
        <v>0.15476190476190477</v>
      </c>
      <c r="N15" s="91">
        <f t="shared" si="11"/>
        <v>8.5470085470085472E-2</v>
      </c>
      <c r="O15" s="91">
        <f t="shared" si="11"/>
        <v>0.15384615384615385</v>
      </c>
      <c r="P15" s="91">
        <f t="shared" si="11"/>
        <v>0.22317596566523606</v>
      </c>
      <c r="Q15" s="95">
        <f t="shared" si="11"/>
        <v>0.19058823529411764</v>
      </c>
      <c r="R15" s="244"/>
      <c r="S15" s="244"/>
    </row>
    <row r="16" spans="2:27" x14ac:dyDescent="0.25">
      <c r="C16" s="88" t="s">
        <v>90</v>
      </c>
      <c r="D16" s="89">
        <v>41</v>
      </c>
      <c r="E16" s="89">
        <v>36</v>
      </c>
      <c r="F16" s="89">
        <v>10</v>
      </c>
      <c r="G16" s="89">
        <v>26</v>
      </c>
      <c r="H16" s="89">
        <v>26</v>
      </c>
      <c r="I16" s="96">
        <f t="shared" si="2"/>
        <v>139</v>
      </c>
      <c r="K16" s="88" t="s">
        <v>90</v>
      </c>
      <c r="L16" s="91">
        <f t="shared" si="12"/>
        <v>9.7619047619047619E-2</v>
      </c>
      <c r="M16" s="91">
        <f t="shared" si="11"/>
        <v>0.10714285714285714</v>
      </c>
      <c r="N16" s="91">
        <f t="shared" si="11"/>
        <v>8.5470085470085472E-2</v>
      </c>
      <c r="O16" s="91">
        <f t="shared" si="11"/>
        <v>0.15384615384615385</v>
      </c>
      <c r="P16" s="91">
        <f t="shared" si="11"/>
        <v>0.11158798283261803</v>
      </c>
      <c r="Q16" s="94">
        <f t="shared" si="11"/>
        <v>0.10901960784313726</v>
      </c>
      <c r="R16" s="243"/>
      <c r="S16" s="243"/>
    </row>
    <row r="17" spans="2:19" x14ac:dyDescent="0.25">
      <c r="C17" s="88" t="s">
        <v>91</v>
      </c>
      <c r="D17" s="89">
        <v>33</v>
      </c>
      <c r="E17" s="89">
        <v>60</v>
      </c>
      <c r="F17" s="89">
        <v>37</v>
      </c>
      <c r="G17" s="89">
        <v>12</v>
      </c>
      <c r="H17" s="89">
        <v>9</v>
      </c>
      <c r="I17" s="96">
        <f t="shared" si="2"/>
        <v>151</v>
      </c>
      <c r="K17" s="88" t="s">
        <v>91</v>
      </c>
      <c r="L17" s="91">
        <f t="shared" si="12"/>
        <v>7.857142857142857E-2</v>
      </c>
      <c r="M17" s="91">
        <f t="shared" si="11"/>
        <v>0.17857142857142858</v>
      </c>
      <c r="N17" s="92">
        <f t="shared" si="11"/>
        <v>0.31623931623931623</v>
      </c>
      <c r="O17" s="91">
        <f t="shared" si="11"/>
        <v>7.1005917159763315E-2</v>
      </c>
      <c r="P17" s="91">
        <f t="shared" si="11"/>
        <v>3.8626609442060089E-2</v>
      </c>
      <c r="Q17" s="94">
        <f t="shared" si="11"/>
        <v>0.11843137254901961</v>
      </c>
      <c r="R17" s="243"/>
      <c r="S17" s="243"/>
    </row>
    <row r="18" spans="2:19" x14ac:dyDescent="0.25">
      <c r="C18" s="88" t="s">
        <v>92</v>
      </c>
      <c r="D18" s="89">
        <v>16</v>
      </c>
      <c r="E18" s="89">
        <v>17</v>
      </c>
      <c r="F18" s="89">
        <v>7</v>
      </c>
      <c r="G18" s="89">
        <v>11</v>
      </c>
      <c r="H18" s="89">
        <v>10</v>
      </c>
      <c r="I18" s="96">
        <f t="shared" si="2"/>
        <v>61</v>
      </c>
      <c r="K18" s="88" t="s">
        <v>92</v>
      </c>
      <c r="L18" s="91">
        <f t="shared" si="12"/>
        <v>3.8095238095238099E-2</v>
      </c>
      <c r="M18" s="91">
        <f t="shared" si="11"/>
        <v>5.0595238095238096E-2</v>
      </c>
      <c r="N18" s="91">
        <f t="shared" si="11"/>
        <v>5.9829059829059832E-2</v>
      </c>
      <c r="O18" s="91">
        <f t="shared" si="11"/>
        <v>6.5088757396449703E-2</v>
      </c>
      <c r="P18" s="91">
        <f t="shared" si="11"/>
        <v>4.2918454935622317E-2</v>
      </c>
      <c r="Q18" s="94">
        <f t="shared" si="11"/>
        <v>4.7843137254901962E-2</v>
      </c>
      <c r="R18" s="243"/>
      <c r="S18" s="243"/>
    </row>
    <row r="19" spans="2:19" x14ac:dyDescent="0.25">
      <c r="C19" s="88" t="s">
        <v>93</v>
      </c>
      <c r="D19" s="89">
        <v>86</v>
      </c>
      <c r="E19" s="89">
        <v>60</v>
      </c>
      <c r="F19" s="89">
        <v>14</v>
      </c>
      <c r="G19" s="89">
        <v>42</v>
      </c>
      <c r="H19" s="89">
        <v>52</v>
      </c>
      <c r="I19" s="96">
        <f t="shared" si="2"/>
        <v>254</v>
      </c>
      <c r="K19" s="88" t="s">
        <v>93</v>
      </c>
      <c r="L19" s="91">
        <f t="shared" si="12"/>
        <v>0.20476190476190476</v>
      </c>
      <c r="M19" s="91">
        <f t="shared" si="11"/>
        <v>0.17857142857142858</v>
      </c>
      <c r="N19" s="91">
        <f t="shared" si="11"/>
        <v>0.11965811965811966</v>
      </c>
      <c r="O19" s="91">
        <f t="shared" si="11"/>
        <v>0.24852071005917159</v>
      </c>
      <c r="P19" s="91">
        <f t="shared" si="11"/>
        <v>0.22317596566523606</v>
      </c>
      <c r="Q19" s="95">
        <f t="shared" si="11"/>
        <v>0.19921568627450981</v>
      </c>
      <c r="R19" s="244"/>
      <c r="S19" s="244"/>
    </row>
    <row r="20" spans="2:19" x14ac:dyDescent="0.25">
      <c r="C20" s="88" t="s">
        <v>94</v>
      </c>
      <c r="D20" s="89">
        <v>49</v>
      </c>
      <c r="E20" s="89">
        <v>51</v>
      </c>
      <c r="F20" s="89">
        <v>12</v>
      </c>
      <c r="G20" s="89">
        <v>13</v>
      </c>
      <c r="H20" s="89">
        <v>26</v>
      </c>
      <c r="I20" s="96">
        <f t="shared" si="2"/>
        <v>151</v>
      </c>
      <c r="K20" s="88" t="s">
        <v>94</v>
      </c>
      <c r="L20" s="91">
        <f t="shared" si="12"/>
        <v>0.11666666666666667</v>
      </c>
      <c r="M20" s="91">
        <f t="shared" si="11"/>
        <v>0.15178571428571427</v>
      </c>
      <c r="N20" s="91">
        <f t="shared" si="11"/>
        <v>0.10256410256410256</v>
      </c>
      <c r="O20" s="91">
        <f t="shared" si="11"/>
        <v>7.6923076923076927E-2</v>
      </c>
      <c r="P20" s="91">
        <f t="shared" si="11"/>
        <v>0.11158798283261803</v>
      </c>
      <c r="Q20" s="94">
        <f t="shared" si="11"/>
        <v>0.11843137254901961</v>
      </c>
      <c r="R20" s="243"/>
      <c r="S20" s="243"/>
    </row>
    <row r="21" spans="2:19" x14ac:dyDescent="0.25">
      <c r="C21" s="88" t="s">
        <v>18</v>
      </c>
      <c r="D21" s="89">
        <v>69</v>
      </c>
      <c r="E21" s="89">
        <v>44</v>
      </c>
      <c r="F21" s="89">
        <v>24</v>
      </c>
      <c r="G21" s="89">
        <v>37</v>
      </c>
      <c r="H21" s="89">
        <v>41</v>
      </c>
      <c r="I21" s="96">
        <f t="shared" si="2"/>
        <v>215</v>
      </c>
      <c r="K21" s="88" t="s">
        <v>18</v>
      </c>
      <c r="L21" s="91">
        <f t="shared" si="12"/>
        <v>0.16428571428571428</v>
      </c>
      <c r="M21" s="91">
        <f t="shared" si="11"/>
        <v>0.13095238095238096</v>
      </c>
      <c r="N21" s="91">
        <f t="shared" si="11"/>
        <v>0.20512820512820512</v>
      </c>
      <c r="O21" s="91">
        <f t="shared" si="11"/>
        <v>0.21893491124260356</v>
      </c>
      <c r="P21" s="91">
        <f t="shared" si="11"/>
        <v>0.17596566523605151</v>
      </c>
      <c r="Q21" s="94">
        <f t="shared" si="11"/>
        <v>0.16862745098039217</v>
      </c>
      <c r="R21" s="243"/>
      <c r="S21" s="243"/>
    </row>
    <row r="22" spans="2:19" x14ac:dyDescent="0.25">
      <c r="D22" s="97">
        <f>SUM(D14:D21)</f>
        <v>420</v>
      </c>
      <c r="E22" s="97">
        <f t="shared" ref="E22:H22" si="13">SUM(E14:E21)</f>
        <v>336</v>
      </c>
      <c r="F22" s="97">
        <f t="shared" si="13"/>
        <v>117</v>
      </c>
      <c r="G22" s="97">
        <f t="shared" si="13"/>
        <v>169</v>
      </c>
      <c r="H22" s="97">
        <f t="shared" si="13"/>
        <v>233</v>
      </c>
      <c r="I22" s="96">
        <f t="shared" si="2"/>
        <v>1275</v>
      </c>
      <c r="L22" s="94">
        <f t="shared" si="12"/>
        <v>1</v>
      </c>
      <c r="M22" s="94">
        <f t="shared" si="11"/>
        <v>1</v>
      </c>
      <c r="N22" s="94">
        <f t="shared" si="11"/>
        <v>1</v>
      </c>
      <c r="O22" s="94">
        <f t="shared" si="11"/>
        <v>1</v>
      </c>
      <c r="P22" s="94">
        <f t="shared" si="11"/>
        <v>1</v>
      </c>
      <c r="Q22" s="94">
        <f t="shared" si="11"/>
        <v>1</v>
      </c>
      <c r="R22" s="243"/>
      <c r="S22" s="243"/>
    </row>
    <row r="23" spans="2:19" x14ac:dyDescent="0.25">
      <c r="I23" s="90"/>
      <c r="R23" s="246"/>
      <c r="S23" s="246"/>
    </row>
    <row r="24" spans="2:19" ht="28.55" customHeight="1" x14ac:dyDescent="0.25">
      <c r="B24" s="86">
        <v>2016</v>
      </c>
      <c r="C24" s="87" t="s">
        <v>82</v>
      </c>
      <c r="D24" s="87" t="s">
        <v>83</v>
      </c>
      <c r="E24" s="87" t="s">
        <v>84</v>
      </c>
      <c r="F24" s="87" t="s">
        <v>85</v>
      </c>
      <c r="G24" s="87" t="s">
        <v>86</v>
      </c>
      <c r="H24" s="87" t="s">
        <v>87</v>
      </c>
      <c r="I24" s="87" t="s">
        <v>88</v>
      </c>
      <c r="J24" s="86">
        <v>2016</v>
      </c>
      <c r="K24" s="87" t="s">
        <v>82</v>
      </c>
      <c r="L24" s="87" t="s">
        <v>83</v>
      </c>
      <c r="M24" s="87" t="s">
        <v>84</v>
      </c>
      <c r="N24" s="87" t="s">
        <v>85</v>
      </c>
      <c r="O24" s="87" t="s">
        <v>86</v>
      </c>
      <c r="P24" s="87" t="s">
        <v>87</v>
      </c>
      <c r="Q24" s="248" t="s">
        <v>88</v>
      </c>
      <c r="R24" s="245"/>
      <c r="S24" s="245"/>
    </row>
    <row r="25" spans="2:19" x14ac:dyDescent="0.25">
      <c r="C25" s="88" t="s">
        <v>89</v>
      </c>
      <c r="D25" s="89">
        <v>19</v>
      </c>
      <c r="E25" s="89">
        <v>9</v>
      </c>
      <c r="F25" s="89">
        <v>3</v>
      </c>
      <c r="G25" s="89">
        <v>6</v>
      </c>
      <c r="H25" s="89">
        <v>18</v>
      </c>
      <c r="I25" s="96">
        <f t="shared" si="2"/>
        <v>55</v>
      </c>
      <c r="K25" s="88" t="s">
        <v>89</v>
      </c>
      <c r="L25" s="91">
        <f>D25/D$33</f>
        <v>4.7500000000000001E-2</v>
      </c>
      <c r="M25" s="91">
        <f t="shared" ref="M25:Q33" si="14">E25/E$33</f>
        <v>3.7974683544303799E-2</v>
      </c>
      <c r="N25" s="91">
        <f t="shared" si="14"/>
        <v>2.34375E-2</v>
      </c>
      <c r="O25" s="91">
        <f t="shared" si="14"/>
        <v>3.2258064516129031E-2</v>
      </c>
      <c r="P25" s="91">
        <f t="shared" si="14"/>
        <v>8.6538461538461536E-2</v>
      </c>
      <c r="Q25" s="94">
        <f t="shared" si="14"/>
        <v>4.7454702329594478E-2</v>
      </c>
      <c r="R25" s="243"/>
      <c r="S25" s="243"/>
    </row>
    <row r="26" spans="2:19" x14ac:dyDescent="0.25">
      <c r="C26" s="88" t="s">
        <v>19</v>
      </c>
      <c r="D26" s="89">
        <v>88</v>
      </c>
      <c r="E26" s="89">
        <v>50</v>
      </c>
      <c r="F26" s="89">
        <v>21</v>
      </c>
      <c r="G26" s="89">
        <v>26</v>
      </c>
      <c r="H26" s="89">
        <v>32</v>
      </c>
      <c r="I26" s="96">
        <f t="shared" si="2"/>
        <v>217</v>
      </c>
      <c r="K26" s="88" t="s">
        <v>19</v>
      </c>
      <c r="L26" s="91">
        <f t="shared" ref="L26:L33" si="15">D26/D$33</f>
        <v>0.22</v>
      </c>
      <c r="M26" s="91">
        <f t="shared" si="14"/>
        <v>0.2109704641350211</v>
      </c>
      <c r="N26" s="91">
        <f t="shared" si="14"/>
        <v>0.1640625</v>
      </c>
      <c r="O26" s="91">
        <f t="shared" si="14"/>
        <v>0.13978494623655913</v>
      </c>
      <c r="P26" s="91">
        <f t="shared" si="14"/>
        <v>0.15384615384615385</v>
      </c>
      <c r="Q26" s="95">
        <f t="shared" si="14"/>
        <v>0.18723037100949094</v>
      </c>
      <c r="R26" s="244"/>
      <c r="S26" s="244"/>
    </row>
    <row r="27" spans="2:19" x14ac:dyDescent="0.25">
      <c r="C27" s="88" t="s">
        <v>90</v>
      </c>
      <c r="D27" s="89">
        <v>34</v>
      </c>
      <c r="E27" s="89">
        <v>26</v>
      </c>
      <c r="F27" s="89">
        <v>7</v>
      </c>
      <c r="G27" s="89">
        <v>20</v>
      </c>
      <c r="H27" s="89">
        <v>29</v>
      </c>
      <c r="I27" s="96">
        <f t="shared" si="2"/>
        <v>116</v>
      </c>
      <c r="K27" s="88" t="s">
        <v>90</v>
      </c>
      <c r="L27" s="91">
        <f t="shared" si="15"/>
        <v>8.5000000000000006E-2</v>
      </c>
      <c r="M27" s="91">
        <f t="shared" si="14"/>
        <v>0.10970464135021098</v>
      </c>
      <c r="N27" s="91">
        <f t="shared" si="14"/>
        <v>5.46875E-2</v>
      </c>
      <c r="O27" s="91">
        <f t="shared" si="14"/>
        <v>0.10752688172043011</v>
      </c>
      <c r="P27" s="91">
        <f t="shared" si="14"/>
        <v>0.13942307692307693</v>
      </c>
      <c r="Q27" s="94">
        <f t="shared" si="14"/>
        <v>0.1000862812769629</v>
      </c>
      <c r="R27" s="243"/>
      <c r="S27" s="243"/>
    </row>
    <row r="28" spans="2:19" x14ac:dyDescent="0.25">
      <c r="C28" s="88" t="s">
        <v>91</v>
      </c>
      <c r="D28" s="89">
        <v>25</v>
      </c>
      <c r="E28" s="89">
        <v>15</v>
      </c>
      <c r="F28" s="89">
        <v>39</v>
      </c>
      <c r="G28" s="89">
        <v>11</v>
      </c>
      <c r="H28" s="89">
        <v>13</v>
      </c>
      <c r="I28" s="96">
        <f t="shared" si="2"/>
        <v>103</v>
      </c>
      <c r="K28" s="88" t="s">
        <v>91</v>
      </c>
      <c r="L28" s="91">
        <f t="shared" si="15"/>
        <v>6.25E-2</v>
      </c>
      <c r="M28" s="91">
        <f t="shared" si="14"/>
        <v>6.3291139240506333E-2</v>
      </c>
      <c r="N28" s="92">
        <f t="shared" si="14"/>
        <v>0.3046875</v>
      </c>
      <c r="O28" s="91">
        <f t="shared" si="14"/>
        <v>5.9139784946236562E-2</v>
      </c>
      <c r="P28" s="91">
        <f t="shared" si="14"/>
        <v>6.25E-2</v>
      </c>
      <c r="Q28" s="94">
        <f t="shared" si="14"/>
        <v>8.8869715271786026E-2</v>
      </c>
      <c r="R28" s="243"/>
      <c r="S28" s="243"/>
    </row>
    <row r="29" spans="2:19" x14ac:dyDescent="0.25">
      <c r="C29" s="88" t="s">
        <v>92</v>
      </c>
      <c r="D29" s="89">
        <v>17</v>
      </c>
      <c r="E29" s="89">
        <v>12</v>
      </c>
      <c r="F29" s="89">
        <v>5</v>
      </c>
      <c r="G29" s="89">
        <v>10</v>
      </c>
      <c r="H29" s="89">
        <v>6</v>
      </c>
      <c r="I29" s="96">
        <f t="shared" si="2"/>
        <v>50</v>
      </c>
      <c r="K29" s="88" t="s">
        <v>92</v>
      </c>
      <c r="L29" s="91">
        <f t="shared" si="15"/>
        <v>4.2500000000000003E-2</v>
      </c>
      <c r="M29" s="91">
        <f t="shared" si="14"/>
        <v>5.0632911392405063E-2</v>
      </c>
      <c r="N29" s="91">
        <f t="shared" si="14"/>
        <v>3.90625E-2</v>
      </c>
      <c r="O29" s="91">
        <f t="shared" si="14"/>
        <v>5.3763440860215055E-2</v>
      </c>
      <c r="P29" s="91">
        <f t="shared" si="14"/>
        <v>2.8846153846153848E-2</v>
      </c>
      <c r="Q29" s="94">
        <f t="shared" si="14"/>
        <v>4.3140638481449528E-2</v>
      </c>
      <c r="R29" s="243"/>
      <c r="S29" s="243"/>
    </row>
    <row r="30" spans="2:19" x14ac:dyDescent="0.25">
      <c r="C30" s="88" t="s">
        <v>93</v>
      </c>
      <c r="D30" s="89">
        <v>87</v>
      </c>
      <c r="E30" s="89">
        <v>52</v>
      </c>
      <c r="F30" s="89">
        <v>27</v>
      </c>
      <c r="G30" s="89">
        <v>59</v>
      </c>
      <c r="H30" s="89">
        <v>53</v>
      </c>
      <c r="I30" s="96">
        <f t="shared" si="2"/>
        <v>278</v>
      </c>
      <c r="K30" s="88" t="s">
        <v>93</v>
      </c>
      <c r="L30" s="91">
        <f t="shared" si="15"/>
        <v>0.2175</v>
      </c>
      <c r="M30" s="91">
        <f t="shared" si="14"/>
        <v>0.21940928270042195</v>
      </c>
      <c r="N30" s="91">
        <f t="shared" si="14"/>
        <v>0.2109375</v>
      </c>
      <c r="O30" s="91">
        <f t="shared" si="14"/>
        <v>0.31720430107526881</v>
      </c>
      <c r="P30" s="91">
        <f t="shared" si="14"/>
        <v>0.25480769230769229</v>
      </c>
      <c r="Q30" s="95">
        <f t="shared" si="14"/>
        <v>0.23986194995685936</v>
      </c>
      <c r="R30" s="244"/>
      <c r="S30" s="244"/>
    </row>
    <row r="31" spans="2:19" x14ac:dyDescent="0.25">
      <c r="C31" s="88" t="s">
        <v>94</v>
      </c>
      <c r="D31" s="89">
        <v>58</v>
      </c>
      <c r="E31" s="89">
        <v>44</v>
      </c>
      <c r="F31" s="89">
        <v>13</v>
      </c>
      <c r="G31" s="89">
        <v>23</v>
      </c>
      <c r="H31" s="89">
        <v>24</v>
      </c>
      <c r="I31" s="96">
        <f t="shared" si="2"/>
        <v>162</v>
      </c>
      <c r="K31" s="88" t="s">
        <v>94</v>
      </c>
      <c r="L31" s="91">
        <f t="shared" si="15"/>
        <v>0.14499999999999999</v>
      </c>
      <c r="M31" s="91">
        <f t="shared" si="14"/>
        <v>0.18565400843881857</v>
      </c>
      <c r="N31" s="91">
        <f t="shared" si="14"/>
        <v>0.1015625</v>
      </c>
      <c r="O31" s="91">
        <f t="shared" si="14"/>
        <v>0.12365591397849462</v>
      </c>
      <c r="P31" s="91">
        <f t="shared" si="14"/>
        <v>0.11538461538461539</v>
      </c>
      <c r="Q31" s="94">
        <f t="shared" si="14"/>
        <v>0.13977566867989646</v>
      </c>
      <c r="R31" s="243"/>
      <c r="S31" s="243"/>
    </row>
    <row r="32" spans="2:19" x14ac:dyDescent="0.25">
      <c r="C32" s="88" t="s">
        <v>18</v>
      </c>
      <c r="D32" s="89">
        <v>72</v>
      </c>
      <c r="E32" s="89">
        <v>29</v>
      </c>
      <c r="F32" s="89">
        <v>13</v>
      </c>
      <c r="G32" s="89">
        <v>31</v>
      </c>
      <c r="H32" s="89">
        <v>33</v>
      </c>
      <c r="I32" s="96">
        <f t="shared" si="2"/>
        <v>178</v>
      </c>
      <c r="K32" s="88" t="s">
        <v>18</v>
      </c>
      <c r="L32" s="91">
        <f t="shared" si="15"/>
        <v>0.18</v>
      </c>
      <c r="M32" s="91">
        <f t="shared" si="14"/>
        <v>0.12236286919831224</v>
      </c>
      <c r="N32" s="91">
        <f t="shared" si="14"/>
        <v>0.1015625</v>
      </c>
      <c r="O32" s="91">
        <f t="shared" si="14"/>
        <v>0.16666666666666666</v>
      </c>
      <c r="P32" s="91">
        <f t="shared" si="14"/>
        <v>0.15865384615384615</v>
      </c>
      <c r="Q32" s="94">
        <f t="shared" si="14"/>
        <v>0.1535806729939603</v>
      </c>
      <c r="R32" s="243"/>
      <c r="S32" s="243"/>
    </row>
    <row r="33" spans="2:19" x14ac:dyDescent="0.25">
      <c r="D33" s="97">
        <f>SUM(D25:D32)</f>
        <v>400</v>
      </c>
      <c r="E33" s="97">
        <f t="shared" ref="E33:H33" si="16">SUM(E25:E32)</f>
        <v>237</v>
      </c>
      <c r="F33" s="97">
        <f t="shared" si="16"/>
        <v>128</v>
      </c>
      <c r="G33" s="97">
        <f t="shared" si="16"/>
        <v>186</v>
      </c>
      <c r="H33" s="97">
        <f t="shared" si="16"/>
        <v>208</v>
      </c>
      <c r="I33" s="96">
        <f t="shared" si="2"/>
        <v>1159</v>
      </c>
      <c r="L33" s="94">
        <f t="shared" si="15"/>
        <v>1</v>
      </c>
      <c r="M33" s="94">
        <f t="shared" si="14"/>
        <v>1</v>
      </c>
      <c r="N33" s="94">
        <f t="shared" si="14"/>
        <v>1</v>
      </c>
      <c r="O33" s="94">
        <f t="shared" si="14"/>
        <v>1</v>
      </c>
      <c r="P33" s="94">
        <f t="shared" si="14"/>
        <v>1</v>
      </c>
      <c r="Q33" s="94">
        <f t="shared" si="14"/>
        <v>1</v>
      </c>
      <c r="R33" s="243"/>
      <c r="S33" s="243"/>
    </row>
    <row r="34" spans="2:19" ht="15" x14ac:dyDescent="0.25">
      <c r="I34" s="90"/>
      <c r="R34" s="246"/>
      <c r="S34" s="246"/>
    </row>
    <row r="35" spans="2:19" ht="28.55" customHeight="1" x14ac:dyDescent="0.25">
      <c r="B35" s="86">
        <v>2015</v>
      </c>
      <c r="C35" s="87" t="s">
        <v>82</v>
      </c>
      <c r="D35" s="87" t="s">
        <v>83</v>
      </c>
      <c r="E35" s="87" t="s">
        <v>84</v>
      </c>
      <c r="F35" s="87" t="s">
        <v>85</v>
      </c>
      <c r="G35" s="87" t="s">
        <v>86</v>
      </c>
      <c r="H35" s="87" t="s">
        <v>87</v>
      </c>
      <c r="I35" s="87" t="s">
        <v>88</v>
      </c>
      <c r="J35" s="86">
        <v>2015</v>
      </c>
      <c r="K35" s="87" t="s">
        <v>82</v>
      </c>
      <c r="L35" s="87" t="s">
        <v>83</v>
      </c>
      <c r="M35" s="87" t="s">
        <v>84</v>
      </c>
      <c r="N35" s="87" t="s">
        <v>85</v>
      </c>
      <c r="O35" s="87" t="s">
        <v>86</v>
      </c>
      <c r="P35" s="87" t="s">
        <v>87</v>
      </c>
      <c r="Q35" s="248" t="s">
        <v>88</v>
      </c>
      <c r="R35" s="245"/>
      <c r="S35" s="245"/>
    </row>
    <row r="36" spans="2:19" x14ac:dyDescent="0.25">
      <c r="C36" s="88" t="s">
        <v>89</v>
      </c>
      <c r="D36" s="89">
        <v>16</v>
      </c>
      <c r="E36" s="89">
        <v>15</v>
      </c>
      <c r="F36" s="89">
        <v>7</v>
      </c>
      <c r="G36" s="89">
        <v>9</v>
      </c>
      <c r="H36" s="89">
        <v>24</v>
      </c>
      <c r="I36" s="96">
        <f t="shared" si="2"/>
        <v>71</v>
      </c>
      <c r="K36" s="88" t="s">
        <v>89</v>
      </c>
      <c r="L36" s="91">
        <f t="shared" ref="L36:Q36" si="17">D36/D$44</f>
        <v>3.7914691943127965E-2</v>
      </c>
      <c r="M36" s="91">
        <f t="shared" si="17"/>
        <v>6.0240963855421686E-2</v>
      </c>
      <c r="N36" s="91">
        <f t="shared" si="17"/>
        <v>5.9322033898305086E-2</v>
      </c>
      <c r="O36" s="91">
        <f t="shared" si="17"/>
        <v>5.5900621118012424E-2</v>
      </c>
      <c r="P36" s="91">
        <f t="shared" si="17"/>
        <v>0.1256544502617801</v>
      </c>
      <c r="Q36" s="94">
        <f t="shared" si="17"/>
        <v>6.2226117440841368E-2</v>
      </c>
      <c r="R36" s="243"/>
      <c r="S36" s="243"/>
    </row>
    <row r="37" spans="2:19" x14ac:dyDescent="0.25">
      <c r="C37" s="88" t="s">
        <v>19</v>
      </c>
      <c r="D37" s="89">
        <v>92</v>
      </c>
      <c r="E37" s="89">
        <v>59</v>
      </c>
      <c r="F37" s="89">
        <v>8</v>
      </c>
      <c r="G37" s="89">
        <v>20</v>
      </c>
      <c r="H37" s="89">
        <v>38</v>
      </c>
      <c r="I37" s="96">
        <f t="shared" si="2"/>
        <v>217</v>
      </c>
      <c r="K37" s="88" t="s">
        <v>19</v>
      </c>
      <c r="L37" s="91">
        <f t="shared" ref="L37:L44" si="18">D37/D$44</f>
        <v>0.21800947867298578</v>
      </c>
      <c r="M37" s="91">
        <f t="shared" ref="M37:Q44" si="19">E37/E$44</f>
        <v>0.23694779116465864</v>
      </c>
      <c r="N37" s="91">
        <f t="shared" si="19"/>
        <v>6.7796610169491525E-2</v>
      </c>
      <c r="O37" s="91">
        <f t="shared" si="19"/>
        <v>0.12422360248447205</v>
      </c>
      <c r="P37" s="91">
        <f t="shared" si="19"/>
        <v>0.19895287958115182</v>
      </c>
      <c r="Q37" s="94">
        <f t="shared" si="19"/>
        <v>0.19018404907975461</v>
      </c>
      <c r="R37" s="243"/>
      <c r="S37" s="243"/>
    </row>
    <row r="38" spans="2:19" x14ac:dyDescent="0.25">
      <c r="C38" s="88" t="s">
        <v>90</v>
      </c>
      <c r="D38" s="89">
        <v>30</v>
      </c>
      <c r="E38" s="89">
        <v>19</v>
      </c>
      <c r="F38" s="89">
        <v>13</v>
      </c>
      <c r="G38" s="89">
        <v>21</v>
      </c>
      <c r="H38" s="89">
        <v>21</v>
      </c>
      <c r="I38" s="96">
        <f t="shared" si="2"/>
        <v>104</v>
      </c>
      <c r="K38" s="88" t="s">
        <v>90</v>
      </c>
      <c r="L38" s="91">
        <f t="shared" si="18"/>
        <v>7.1090047393364927E-2</v>
      </c>
      <c r="M38" s="91">
        <f t="shared" si="19"/>
        <v>7.6305220883534142E-2</v>
      </c>
      <c r="N38" s="91">
        <f t="shared" si="19"/>
        <v>0.11016949152542373</v>
      </c>
      <c r="O38" s="91">
        <f t="shared" si="19"/>
        <v>0.13043478260869565</v>
      </c>
      <c r="P38" s="91">
        <f t="shared" si="19"/>
        <v>0.1099476439790576</v>
      </c>
      <c r="Q38" s="94">
        <f t="shared" si="19"/>
        <v>9.1148115687992984E-2</v>
      </c>
      <c r="R38" s="243"/>
      <c r="S38" s="243"/>
    </row>
    <row r="39" spans="2:19" x14ac:dyDescent="0.25">
      <c r="C39" s="88" t="s">
        <v>91</v>
      </c>
      <c r="D39" s="89">
        <v>61</v>
      </c>
      <c r="E39" s="89">
        <v>18</v>
      </c>
      <c r="F39" s="89">
        <v>30</v>
      </c>
      <c r="G39" s="89">
        <v>11</v>
      </c>
      <c r="H39" s="89">
        <v>9</v>
      </c>
      <c r="I39" s="96">
        <f t="shared" si="2"/>
        <v>129</v>
      </c>
      <c r="K39" s="88" t="s">
        <v>91</v>
      </c>
      <c r="L39" s="91">
        <f t="shared" si="18"/>
        <v>0.14454976303317535</v>
      </c>
      <c r="M39" s="91">
        <f t="shared" si="19"/>
        <v>7.2289156626506021E-2</v>
      </c>
      <c r="N39" s="92">
        <f t="shared" si="19"/>
        <v>0.25423728813559321</v>
      </c>
      <c r="O39" s="91">
        <f t="shared" si="19"/>
        <v>6.8322981366459631E-2</v>
      </c>
      <c r="P39" s="91">
        <f t="shared" si="19"/>
        <v>4.712041884816754E-2</v>
      </c>
      <c r="Q39" s="94">
        <f t="shared" si="19"/>
        <v>0.11305872042068361</v>
      </c>
      <c r="R39" s="243"/>
      <c r="S39" s="243"/>
    </row>
    <row r="40" spans="2:19" x14ac:dyDescent="0.25">
      <c r="C40" s="88" t="s">
        <v>92</v>
      </c>
      <c r="D40" s="89">
        <v>20</v>
      </c>
      <c r="E40" s="89">
        <v>11</v>
      </c>
      <c r="F40" s="89">
        <v>12</v>
      </c>
      <c r="G40" s="89">
        <v>12</v>
      </c>
      <c r="H40" s="89">
        <v>12</v>
      </c>
      <c r="I40" s="96">
        <f t="shared" si="2"/>
        <v>67</v>
      </c>
      <c r="K40" s="88" t="s">
        <v>92</v>
      </c>
      <c r="L40" s="91">
        <f t="shared" si="18"/>
        <v>4.7393364928909949E-2</v>
      </c>
      <c r="M40" s="91">
        <f t="shared" si="19"/>
        <v>4.4176706827309238E-2</v>
      </c>
      <c r="N40" s="91">
        <f t="shared" si="19"/>
        <v>0.10169491525423729</v>
      </c>
      <c r="O40" s="91">
        <f t="shared" si="19"/>
        <v>7.4534161490683232E-2</v>
      </c>
      <c r="P40" s="91">
        <f t="shared" si="19"/>
        <v>6.2827225130890049E-2</v>
      </c>
      <c r="Q40" s="94">
        <f t="shared" si="19"/>
        <v>5.8720420683610865E-2</v>
      </c>
      <c r="R40" s="243"/>
      <c r="S40" s="243"/>
    </row>
    <row r="41" spans="2:19" x14ac:dyDescent="0.25">
      <c r="C41" s="88" t="s">
        <v>93</v>
      </c>
      <c r="D41" s="89">
        <v>84</v>
      </c>
      <c r="E41" s="89">
        <v>51</v>
      </c>
      <c r="F41" s="89">
        <v>19</v>
      </c>
      <c r="G41" s="89">
        <v>37</v>
      </c>
      <c r="H41" s="89">
        <v>31</v>
      </c>
      <c r="I41" s="96">
        <f t="shared" si="2"/>
        <v>222</v>
      </c>
      <c r="K41" s="88" t="s">
        <v>93</v>
      </c>
      <c r="L41" s="91">
        <f t="shared" si="18"/>
        <v>0.1990521327014218</v>
      </c>
      <c r="M41" s="91">
        <f t="shared" si="19"/>
        <v>0.20481927710843373</v>
      </c>
      <c r="N41" s="91">
        <f t="shared" si="19"/>
        <v>0.16101694915254236</v>
      </c>
      <c r="O41" s="91">
        <f t="shared" si="19"/>
        <v>0.22981366459627328</v>
      </c>
      <c r="P41" s="91">
        <f t="shared" si="19"/>
        <v>0.16230366492146597</v>
      </c>
      <c r="Q41" s="94">
        <f t="shared" si="19"/>
        <v>0.19456617002629273</v>
      </c>
      <c r="R41" s="243"/>
      <c r="S41" s="243"/>
    </row>
    <row r="42" spans="2:19" x14ac:dyDescent="0.25">
      <c r="C42" s="88" t="s">
        <v>94</v>
      </c>
      <c r="D42" s="89">
        <v>42</v>
      </c>
      <c r="E42" s="89">
        <v>33</v>
      </c>
      <c r="F42" s="89">
        <v>7</v>
      </c>
      <c r="G42" s="89">
        <v>26</v>
      </c>
      <c r="H42" s="89">
        <v>19</v>
      </c>
      <c r="I42" s="96">
        <f t="shared" si="2"/>
        <v>127</v>
      </c>
      <c r="K42" s="88" t="s">
        <v>94</v>
      </c>
      <c r="L42" s="91">
        <f t="shared" si="18"/>
        <v>9.9526066350710901E-2</v>
      </c>
      <c r="M42" s="91">
        <f t="shared" si="19"/>
        <v>0.13253012048192772</v>
      </c>
      <c r="N42" s="91">
        <f t="shared" si="19"/>
        <v>5.9322033898305086E-2</v>
      </c>
      <c r="O42" s="91">
        <f t="shared" si="19"/>
        <v>0.16149068322981366</v>
      </c>
      <c r="P42" s="91">
        <f t="shared" si="19"/>
        <v>9.947643979057591E-2</v>
      </c>
      <c r="Q42" s="94">
        <f t="shared" si="19"/>
        <v>0.11130587204206836</v>
      </c>
      <c r="R42" s="243"/>
      <c r="S42" s="243"/>
    </row>
    <row r="43" spans="2:19" x14ac:dyDescent="0.25">
      <c r="C43" s="88" t="s">
        <v>18</v>
      </c>
      <c r="D43" s="89">
        <v>77</v>
      </c>
      <c r="E43" s="89">
        <v>43</v>
      </c>
      <c r="F43" s="89">
        <v>22</v>
      </c>
      <c r="G43" s="89">
        <v>25</v>
      </c>
      <c r="H43" s="89">
        <v>37</v>
      </c>
      <c r="I43" s="96">
        <f>SUM(D43:H43)</f>
        <v>204</v>
      </c>
      <c r="K43" s="88" t="s">
        <v>18</v>
      </c>
      <c r="L43" s="91">
        <f t="shared" si="18"/>
        <v>0.18246445497630331</v>
      </c>
      <c r="M43" s="91">
        <f t="shared" si="19"/>
        <v>0.17269076305220885</v>
      </c>
      <c r="N43" s="91">
        <f t="shared" si="19"/>
        <v>0.1864406779661017</v>
      </c>
      <c r="O43" s="91">
        <f t="shared" si="19"/>
        <v>0.15527950310559005</v>
      </c>
      <c r="P43" s="91">
        <f t="shared" si="19"/>
        <v>0.193717277486911</v>
      </c>
      <c r="Q43" s="94">
        <f t="shared" si="19"/>
        <v>0.17879053461875546</v>
      </c>
      <c r="R43" s="243"/>
      <c r="S43" s="243"/>
    </row>
    <row r="44" spans="2:19" x14ac:dyDescent="0.25">
      <c r="D44" s="97">
        <f>SUM(D36:D43)</f>
        <v>422</v>
      </c>
      <c r="E44" s="97">
        <f t="shared" ref="E44:H44" si="20">SUM(E36:E43)</f>
        <v>249</v>
      </c>
      <c r="F44" s="97">
        <f t="shared" si="20"/>
        <v>118</v>
      </c>
      <c r="G44" s="97">
        <f t="shared" si="20"/>
        <v>161</v>
      </c>
      <c r="H44" s="97">
        <f t="shared" si="20"/>
        <v>191</v>
      </c>
      <c r="I44" s="96">
        <f t="shared" si="2"/>
        <v>1141</v>
      </c>
      <c r="L44" s="94">
        <f t="shared" si="18"/>
        <v>1</v>
      </c>
      <c r="M44" s="94">
        <f t="shared" si="19"/>
        <v>1</v>
      </c>
      <c r="N44" s="94">
        <f t="shared" si="19"/>
        <v>1</v>
      </c>
      <c r="O44" s="94">
        <f t="shared" si="19"/>
        <v>1</v>
      </c>
      <c r="P44" s="94">
        <f t="shared" si="19"/>
        <v>1</v>
      </c>
      <c r="Q44" s="94">
        <f t="shared" si="19"/>
        <v>1</v>
      </c>
      <c r="R44" s="243"/>
      <c r="S44" s="243"/>
    </row>
    <row r="45" spans="2:19" x14ac:dyDescent="0.25">
      <c r="I45" s="90"/>
      <c r="R45" s="246"/>
      <c r="S45" s="246"/>
    </row>
    <row r="46" spans="2:19" ht="27.3" customHeight="1" x14ac:dyDescent="0.25">
      <c r="B46" s="86">
        <v>2014</v>
      </c>
      <c r="C46" s="87" t="s">
        <v>82</v>
      </c>
      <c r="D46" s="87" t="s">
        <v>83</v>
      </c>
      <c r="E46" s="87" t="s">
        <v>84</v>
      </c>
      <c r="F46" s="87" t="s">
        <v>85</v>
      </c>
      <c r="G46" s="87" t="s">
        <v>86</v>
      </c>
      <c r="H46" s="87" t="s">
        <v>87</v>
      </c>
      <c r="I46" s="87" t="s">
        <v>88</v>
      </c>
      <c r="J46" s="86">
        <v>2014</v>
      </c>
      <c r="K46" s="87" t="s">
        <v>82</v>
      </c>
      <c r="L46" s="87" t="s">
        <v>83</v>
      </c>
      <c r="M46" s="87" t="s">
        <v>84</v>
      </c>
      <c r="N46" s="87" t="s">
        <v>85</v>
      </c>
      <c r="O46" s="87" t="s">
        <v>86</v>
      </c>
      <c r="P46" s="87" t="s">
        <v>87</v>
      </c>
      <c r="Q46" s="248" t="s">
        <v>88</v>
      </c>
      <c r="R46" s="245"/>
      <c r="S46" s="245"/>
    </row>
    <row r="47" spans="2:19" x14ac:dyDescent="0.25">
      <c r="C47" s="88" t="s">
        <v>89</v>
      </c>
      <c r="D47" s="89">
        <v>37</v>
      </c>
      <c r="E47" s="89">
        <v>13</v>
      </c>
      <c r="F47" s="89">
        <v>3</v>
      </c>
      <c r="G47" s="89">
        <v>6</v>
      </c>
      <c r="H47" s="89">
        <v>10</v>
      </c>
      <c r="I47" s="96">
        <f t="shared" si="2"/>
        <v>69</v>
      </c>
      <c r="K47" s="88" t="s">
        <v>89</v>
      </c>
      <c r="L47" s="91">
        <f>D47/D$55</f>
        <v>8.8729016786570747E-2</v>
      </c>
      <c r="M47" s="91">
        <f t="shared" ref="M47:Q55" si="21">E47/E$55</f>
        <v>0.05</v>
      </c>
      <c r="N47" s="91">
        <f t="shared" si="21"/>
        <v>2.9411764705882353E-2</v>
      </c>
      <c r="O47" s="91">
        <f t="shared" si="21"/>
        <v>4.1666666666666664E-2</v>
      </c>
      <c r="P47" s="91">
        <f t="shared" si="21"/>
        <v>5.2910052910052907E-2</v>
      </c>
      <c r="Q47" s="94">
        <f t="shared" si="21"/>
        <v>6.2050359712230219E-2</v>
      </c>
      <c r="R47" s="243"/>
      <c r="S47" s="243"/>
    </row>
    <row r="48" spans="2:19" x14ac:dyDescent="0.25">
      <c r="C48" s="88" t="s">
        <v>19</v>
      </c>
      <c r="D48" s="89">
        <v>102</v>
      </c>
      <c r="E48" s="89">
        <v>40</v>
      </c>
      <c r="F48" s="89">
        <v>11</v>
      </c>
      <c r="G48" s="89">
        <v>23</v>
      </c>
      <c r="H48" s="89">
        <v>37</v>
      </c>
      <c r="I48" s="96">
        <f t="shared" si="2"/>
        <v>213</v>
      </c>
      <c r="K48" s="88" t="s">
        <v>19</v>
      </c>
      <c r="L48" s="91">
        <f t="shared" ref="L48:L55" si="22">D48/D$55</f>
        <v>0.2446043165467626</v>
      </c>
      <c r="M48" s="91">
        <f t="shared" si="21"/>
        <v>0.15384615384615385</v>
      </c>
      <c r="N48" s="91">
        <f t="shared" si="21"/>
        <v>0.10784313725490197</v>
      </c>
      <c r="O48" s="91">
        <f t="shared" si="21"/>
        <v>0.15972222222222221</v>
      </c>
      <c r="P48" s="91">
        <f t="shared" si="21"/>
        <v>0.19576719576719576</v>
      </c>
      <c r="Q48" s="94">
        <f t="shared" si="21"/>
        <v>0.19154676258992806</v>
      </c>
      <c r="R48" s="243"/>
      <c r="S48" s="243"/>
    </row>
    <row r="49" spans="3:19" x14ac:dyDescent="0.25">
      <c r="C49" s="88" t="s">
        <v>90</v>
      </c>
      <c r="D49" s="89">
        <v>31</v>
      </c>
      <c r="E49" s="89">
        <v>37</v>
      </c>
      <c r="F49" s="89">
        <v>10</v>
      </c>
      <c r="G49" s="89">
        <v>28</v>
      </c>
      <c r="H49" s="89">
        <v>24</v>
      </c>
      <c r="I49" s="96">
        <f t="shared" si="2"/>
        <v>130</v>
      </c>
      <c r="K49" s="88" t="s">
        <v>90</v>
      </c>
      <c r="L49" s="91">
        <f t="shared" si="22"/>
        <v>7.4340527577937646E-2</v>
      </c>
      <c r="M49" s="91">
        <f t="shared" si="21"/>
        <v>0.1423076923076923</v>
      </c>
      <c r="N49" s="91">
        <f t="shared" si="21"/>
        <v>9.8039215686274508E-2</v>
      </c>
      <c r="O49" s="91">
        <f t="shared" si="21"/>
        <v>0.19444444444444445</v>
      </c>
      <c r="P49" s="91">
        <f t="shared" si="21"/>
        <v>0.12698412698412698</v>
      </c>
      <c r="Q49" s="94">
        <f t="shared" si="21"/>
        <v>0.11690647482014388</v>
      </c>
      <c r="R49" s="243"/>
      <c r="S49" s="243"/>
    </row>
    <row r="50" spans="3:19" x14ac:dyDescent="0.25">
      <c r="C50" s="88" t="s">
        <v>91</v>
      </c>
      <c r="D50" s="89">
        <v>53</v>
      </c>
      <c r="E50" s="89">
        <v>28</v>
      </c>
      <c r="F50" s="89">
        <v>23</v>
      </c>
      <c r="G50" s="89">
        <v>9</v>
      </c>
      <c r="H50" s="89">
        <v>12</v>
      </c>
      <c r="I50" s="96">
        <f t="shared" si="2"/>
        <v>125</v>
      </c>
      <c r="K50" s="88" t="s">
        <v>91</v>
      </c>
      <c r="L50" s="91">
        <f t="shared" si="22"/>
        <v>0.12709832134292565</v>
      </c>
      <c r="M50" s="91">
        <f t="shared" si="21"/>
        <v>0.1076923076923077</v>
      </c>
      <c r="N50" s="92">
        <f t="shared" si="21"/>
        <v>0.22549019607843138</v>
      </c>
      <c r="O50" s="91">
        <f t="shared" si="21"/>
        <v>6.25E-2</v>
      </c>
      <c r="P50" s="91">
        <f t="shared" si="21"/>
        <v>6.3492063492063489E-2</v>
      </c>
      <c r="Q50" s="94">
        <f t="shared" si="21"/>
        <v>0.11241007194244604</v>
      </c>
      <c r="R50" s="243"/>
      <c r="S50" s="243"/>
    </row>
    <row r="51" spans="3:19" x14ac:dyDescent="0.25">
      <c r="C51" s="88" t="s">
        <v>92</v>
      </c>
      <c r="D51" s="89">
        <v>13</v>
      </c>
      <c r="E51" s="89">
        <v>10</v>
      </c>
      <c r="F51" s="89">
        <v>6</v>
      </c>
      <c r="G51" s="89">
        <v>9</v>
      </c>
      <c r="H51" s="89">
        <v>6</v>
      </c>
      <c r="I51" s="96">
        <f t="shared" si="2"/>
        <v>44</v>
      </c>
      <c r="K51" s="88" t="s">
        <v>92</v>
      </c>
      <c r="L51" s="91">
        <f t="shared" si="22"/>
        <v>3.117505995203837E-2</v>
      </c>
      <c r="M51" s="91">
        <f t="shared" si="21"/>
        <v>3.8461538461538464E-2</v>
      </c>
      <c r="N51" s="91">
        <f t="shared" si="21"/>
        <v>5.8823529411764705E-2</v>
      </c>
      <c r="O51" s="91">
        <f t="shared" si="21"/>
        <v>6.25E-2</v>
      </c>
      <c r="P51" s="91">
        <f t="shared" si="21"/>
        <v>3.1746031746031744E-2</v>
      </c>
      <c r="Q51" s="94">
        <f t="shared" si="21"/>
        <v>3.9568345323741004E-2</v>
      </c>
      <c r="R51" s="243"/>
      <c r="S51" s="243"/>
    </row>
    <row r="52" spans="3:19" x14ac:dyDescent="0.25">
      <c r="C52" s="88" t="s">
        <v>93</v>
      </c>
      <c r="D52" s="89">
        <v>79</v>
      </c>
      <c r="E52" s="89">
        <v>56</v>
      </c>
      <c r="F52" s="89">
        <v>24</v>
      </c>
      <c r="G52" s="89">
        <v>35</v>
      </c>
      <c r="H52" s="89">
        <v>44</v>
      </c>
      <c r="I52" s="96">
        <f t="shared" si="2"/>
        <v>238</v>
      </c>
      <c r="K52" s="88" t="s">
        <v>93</v>
      </c>
      <c r="L52" s="91">
        <f t="shared" si="22"/>
        <v>0.18944844124700239</v>
      </c>
      <c r="M52" s="91">
        <f t="shared" si="21"/>
        <v>0.2153846153846154</v>
      </c>
      <c r="N52" s="91">
        <f t="shared" si="21"/>
        <v>0.23529411764705882</v>
      </c>
      <c r="O52" s="91">
        <f t="shared" si="21"/>
        <v>0.24305555555555555</v>
      </c>
      <c r="P52" s="91">
        <f t="shared" si="21"/>
        <v>0.23280423280423279</v>
      </c>
      <c r="Q52" s="94">
        <f t="shared" si="21"/>
        <v>0.21402877697841727</v>
      </c>
      <c r="R52" s="243"/>
      <c r="S52" s="243"/>
    </row>
    <row r="53" spans="3:19" x14ac:dyDescent="0.25">
      <c r="C53" s="88" t="s">
        <v>94</v>
      </c>
      <c r="D53" s="89">
        <v>51</v>
      </c>
      <c r="E53" s="89">
        <v>34</v>
      </c>
      <c r="F53" s="89">
        <v>12</v>
      </c>
      <c r="G53" s="89">
        <v>15</v>
      </c>
      <c r="H53" s="89">
        <v>24</v>
      </c>
      <c r="I53" s="96">
        <f t="shared" si="2"/>
        <v>136</v>
      </c>
      <c r="K53" s="88" t="s">
        <v>94</v>
      </c>
      <c r="L53" s="91">
        <f t="shared" si="22"/>
        <v>0.1223021582733813</v>
      </c>
      <c r="M53" s="91">
        <f t="shared" si="21"/>
        <v>0.13076923076923078</v>
      </c>
      <c r="N53" s="91">
        <f t="shared" si="21"/>
        <v>0.11764705882352941</v>
      </c>
      <c r="O53" s="91">
        <f t="shared" si="21"/>
        <v>0.10416666666666667</v>
      </c>
      <c r="P53" s="91">
        <f t="shared" si="21"/>
        <v>0.12698412698412698</v>
      </c>
      <c r="Q53" s="94">
        <f t="shared" si="21"/>
        <v>0.1223021582733813</v>
      </c>
      <c r="R53" s="243"/>
      <c r="S53" s="243"/>
    </row>
    <row r="54" spans="3:19" x14ac:dyDescent="0.25">
      <c r="C54" s="88" t="s">
        <v>18</v>
      </c>
      <c r="D54" s="89">
        <v>51</v>
      </c>
      <c r="E54" s="89">
        <v>42</v>
      </c>
      <c r="F54" s="89">
        <v>13</v>
      </c>
      <c r="G54" s="89">
        <v>19</v>
      </c>
      <c r="H54" s="89">
        <v>32</v>
      </c>
      <c r="I54" s="96">
        <f t="shared" si="2"/>
        <v>157</v>
      </c>
      <c r="K54" s="88" t="s">
        <v>18</v>
      </c>
      <c r="L54" s="91">
        <f t="shared" si="22"/>
        <v>0.1223021582733813</v>
      </c>
      <c r="M54" s="91">
        <f t="shared" si="21"/>
        <v>0.16153846153846155</v>
      </c>
      <c r="N54" s="91">
        <f t="shared" si="21"/>
        <v>0.12745098039215685</v>
      </c>
      <c r="O54" s="91">
        <f t="shared" si="21"/>
        <v>0.13194444444444445</v>
      </c>
      <c r="P54" s="91">
        <f t="shared" si="21"/>
        <v>0.1693121693121693</v>
      </c>
      <c r="Q54" s="94">
        <f t="shared" si="21"/>
        <v>0.14118705035971224</v>
      </c>
      <c r="R54" s="243"/>
      <c r="S54" s="243"/>
    </row>
    <row r="55" spans="3:19" x14ac:dyDescent="0.25">
      <c r="D55" s="97">
        <f>SUM(D47:D54)</f>
        <v>417</v>
      </c>
      <c r="E55" s="97">
        <f t="shared" ref="E55:H55" si="23">SUM(E47:E54)</f>
        <v>260</v>
      </c>
      <c r="F55" s="97">
        <f t="shared" si="23"/>
        <v>102</v>
      </c>
      <c r="G55" s="97">
        <f t="shared" si="23"/>
        <v>144</v>
      </c>
      <c r="H55" s="97">
        <f t="shared" si="23"/>
        <v>189</v>
      </c>
      <c r="I55" s="96">
        <f t="shared" si="2"/>
        <v>1112</v>
      </c>
      <c r="L55" s="94">
        <f t="shared" si="22"/>
        <v>1</v>
      </c>
      <c r="M55" s="94">
        <f t="shared" si="21"/>
        <v>1</v>
      </c>
      <c r="N55" s="94">
        <f t="shared" si="21"/>
        <v>1</v>
      </c>
      <c r="O55" s="94">
        <f t="shared" si="21"/>
        <v>1</v>
      </c>
      <c r="P55" s="94">
        <f t="shared" si="21"/>
        <v>1</v>
      </c>
      <c r="Q55" s="94">
        <f t="shared" si="21"/>
        <v>1</v>
      </c>
      <c r="R55" s="243"/>
      <c r="S55" s="243"/>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7"/>
  <sheetViews>
    <sheetView workbookViewId="0"/>
  </sheetViews>
  <sheetFormatPr baseColWidth="10" defaultColWidth="30.140625" defaultRowHeight="14.3" x14ac:dyDescent="0.25"/>
  <cols>
    <col min="1" max="1" width="5.42578125" customWidth="1"/>
    <col min="2" max="2" width="8.7109375" customWidth="1"/>
    <col min="3" max="3" width="21.5703125" bestFit="1" customWidth="1"/>
    <col min="4" max="6" width="15.7109375" customWidth="1"/>
  </cols>
  <sheetData>
    <row r="2" spans="2:9" ht="42.8" x14ac:dyDescent="0.25">
      <c r="B2" s="274" t="s">
        <v>131</v>
      </c>
      <c r="C2" s="274" t="s">
        <v>132</v>
      </c>
      <c r="D2" s="274" t="s">
        <v>133</v>
      </c>
      <c r="E2" s="274" t="s">
        <v>134</v>
      </c>
      <c r="F2" s="274" t="s">
        <v>156</v>
      </c>
      <c r="G2" s="291"/>
      <c r="H2" s="291"/>
      <c r="I2" s="291"/>
    </row>
    <row r="3" spans="2:9" x14ac:dyDescent="0.25">
      <c r="B3" s="275" t="s">
        <v>83</v>
      </c>
      <c r="C3" s="276" t="s">
        <v>135</v>
      </c>
      <c r="D3" s="277">
        <v>4175</v>
      </c>
      <c r="E3" s="278">
        <f>D3/$D$6</f>
        <v>0.15354345187745946</v>
      </c>
      <c r="F3" s="279">
        <v>18.769443795069144</v>
      </c>
      <c r="G3" s="291"/>
      <c r="H3" s="292"/>
      <c r="I3" s="291"/>
    </row>
    <row r="4" spans="2:9" x14ac:dyDescent="0.25">
      <c r="B4" s="275" t="s">
        <v>83</v>
      </c>
      <c r="C4" s="276" t="s">
        <v>136</v>
      </c>
      <c r="D4" s="277">
        <v>17598</v>
      </c>
      <c r="E4" s="278">
        <f>D4/$D$6</f>
        <v>0.6471994409915045</v>
      </c>
      <c r="F4" s="279">
        <v>21.189415165880202</v>
      </c>
      <c r="G4" s="291"/>
      <c r="H4" s="292"/>
      <c r="I4" s="291"/>
    </row>
    <row r="5" spans="2:9" x14ac:dyDescent="0.25">
      <c r="B5" s="275" t="s">
        <v>83</v>
      </c>
      <c r="C5" s="276" t="s">
        <v>137</v>
      </c>
      <c r="D5" s="277">
        <v>5418</v>
      </c>
      <c r="E5" s="278">
        <f t="shared" ref="E5:E6" si="0">D5/$D$6</f>
        <v>0.199257107131036</v>
      </c>
      <c r="F5" s="279">
        <v>16.522977551561876</v>
      </c>
      <c r="G5" s="291"/>
      <c r="H5" s="292"/>
      <c r="I5" s="291"/>
    </row>
    <row r="6" spans="2:9" s="97" customFormat="1" x14ac:dyDescent="0.25">
      <c r="B6" s="312" t="s">
        <v>138</v>
      </c>
      <c r="C6" s="313"/>
      <c r="D6" s="280">
        <f>SUM(D3:D5)</f>
        <v>27191</v>
      </c>
      <c r="E6" s="281">
        <f t="shared" si="0"/>
        <v>1</v>
      </c>
      <c r="F6" s="282">
        <v>19.691465848620997</v>
      </c>
      <c r="G6" s="293"/>
      <c r="H6" s="294"/>
      <c r="I6" s="293"/>
    </row>
    <row r="7" spans="2:9" x14ac:dyDescent="0.25">
      <c r="B7" s="275" t="s">
        <v>84</v>
      </c>
      <c r="C7" s="276" t="s">
        <v>139</v>
      </c>
      <c r="D7" s="277">
        <v>14092</v>
      </c>
      <c r="E7" s="278">
        <f>D7/$D$11</f>
        <v>0.61453926998386466</v>
      </c>
      <c r="F7" s="279">
        <v>37.063240534960485</v>
      </c>
      <c r="G7" s="291"/>
      <c r="H7" s="292"/>
      <c r="I7" s="291"/>
    </row>
    <row r="8" spans="2:9" x14ac:dyDescent="0.25">
      <c r="B8" s="275" t="s">
        <v>84</v>
      </c>
      <c r="C8" s="276" t="s">
        <v>140</v>
      </c>
      <c r="D8" s="277">
        <v>4212</v>
      </c>
      <c r="E8" s="278">
        <f>D8/$D$11</f>
        <v>0.18368147922026951</v>
      </c>
      <c r="F8" s="279">
        <v>18.754925839674772</v>
      </c>
      <c r="G8" s="291"/>
      <c r="H8" s="292"/>
      <c r="I8" s="291"/>
    </row>
    <row r="9" spans="2:9" x14ac:dyDescent="0.25">
      <c r="B9" s="275" t="s">
        <v>84</v>
      </c>
      <c r="C9" s="276" t="s">
        <v>141</v>
      </c>
      <c r="D9" s="277">
        <v>2939</v>
      </c>
      <c r="E9" s="278">
        <f>D9/$D$11</f>
        <v>0.12816711002572936</v>
      </c>
      <c r="F9" s="279">
        <v>21.71680225813364</v>
      </c>
      <c r="G9" s="291"/>
      <c r="H9" s="292"/>
      <c r="I9" s="291"/>
    </row>
    <row r="10" spans="2:9" x14ac:dyDescent="0.25">
      <c r="B10" s="275" t="s">
        <v>84</v>
      </c>
      <c r="C10" s="276" t="s">
        <v>142</v>
      </c>
      <c r="D10" s="277">
        <v>1688</v>
      </c>
      <c r="E10" s="278">
        <f>D10/$D$11</f>
        <v>7.3612140770136503E-2</v>
      </c>
      <c r="F10" s="279">
        <v>23.84012428500812</v>
      </c>
      <c r="G10" s="291"/>
      <c r="H10" s="292"/>
      <c r="I10" s="291"/>
    </row>
    <row r="11" spans="2:9" x14ac:dyDescent="0.25">
      <c r="B11" s="312" t="s">
        <v>143</v>
      </c>
      <c r="C11" s="313"/>
      <c r="D11" s="280">
        <f>SUM(D7:D10)</f>
        <v>22931</v>
      </c>
      <c r="E11" s="281">
        <f>D11/$D$11</f>
        <v>1</v>
      </c>
      <c r="F11" s="282">
        <v>28.277270406716205</v>
      </c>
      <c r="G11" s="291"/>
      <c r="H11" s="292"/>
      <c r="I11" s="291"/>
    </row>
    <row r="12" spans="2:9" x14ac:dyDescent="0.25">
      <c r="B12" s="275" t="s">
        <v>85</v>
      </c>
      <c r="C12" s="276" t="s">
        <v>144</v>
      </c>
      <c r="D12" s="277">
        <v>2157</v>
      </c>
      <c r="E12" s="278">
        <f>D12/$D$15</f>
        <v>0.29941699056079957</v>
      </c>
      <c r="F12" s="279">
        <v>29.239924629586955</v>
      </c>
      <c r="G12" s="291"/>
      <c r="H12" s="292"/>
      <c r="I12" s="291"/>
    </row>
    <row r="13" spans="2:9" x14ac:dyDescent="0.25">
      <c r="B13" s="275" t="s">
        <v>85</v>
      </c>
      <c r="C13" s="276" t="s">
        <v>145</v>
      </c>
      <c r="D13" s="277">
        <v>2350</v>
      </c>
      <c r="E13" s="278">
        <f>D13/$D$15</f>
        <v>0.32620766240977234</v>
      </c>
      <c r="F13" s="279">
        <v>20.808061131427255</v>
      </c>
      <c r="G13" s="291"/>
      <c r="H13" s="292"/>
      <c r="I13" s="291"/>
    </row>
    <row r="14" spans="2:9" x14ac:dyDescent="0.25">
      <c r="B14" s="275" t="s">
        <v>85</v>
      </c>
      <c r="C14" s="276" t="s">
        <v>146</v>
      </c>
      <c r="D14" s="277">
        <v>2697</v>
      </c>
      <c r="E14" s="278">
        <f t="shared" ref="E14:E15" si="1">D14/$D$15</f>
        <v>0.3743753470294281</v>
      </c>
      <c r="F14" s="279">
        <v>22.292572448794036</v>
      </c>
      <c r="G14" s="291"/>
      <c r="H14" s="292"/>
      <c r="I14" s="291"/>
    </row>
    <row r="15" spans="2:9" x14ac:dyDescent="0.25">
      <c r="B15" s="312" t="s">
        <v>146</v>
      </c>
      <c r="C15" s="313"/>
      <c r="D15" s="280">
        <f>SUM(D12:D14)</f>
        <v>7204</v>
      </c>
      <c r="E15" s="281">
        <f t="shared" si="1"/>
        <v>1</v>
      </c>
      <c r="F15" s="282">
        <v>23.413327786589011</v>
      </c>
      <c r="G15" s="291"/>
      <c r="H15" s="292"/>
      <c r="I15" s="291"/>
    </row>
    <row r="16" spans="2:9" x14ac:dyDescent="0.25">
      <c r="B16" s="275" t="s">
        <v>86</v>
      </c>
      <c r="C16" s="276" t="s">
        <v>147</v>
      </c>
      <c r="D16" s="277">
        <v>4420</v>
      </c>
      <c r="E16" s="278">
        <f>D16/$D$19</f>
        <v>0.2653857700390273</v>
      </c>
      <c r="F16" s="279">
        <v>29.077416978053787</v>
      </c>
      <c r="G16" s="291"/>
      <c r="H16" s="292"/>
      <c r="I16" s="291"/>
    </row>
    <row r="17" spans="2:9" x14ac:dyDescent="0.25">
      <c r="B17" s="275" t="s">
        <v>86</v>
      </c>
      <c r="C17" s="276" t="s">
        <v>148</v>
      </c>
      <c r="D17" s="277">
        <v>8270</v>
      </c>
      <c r="E17" s="278">
        <f>D17/$D$19</f>
        <v>0.49654758330831583</v>
      </c>
      <c r="F17" s="279">
        <v>31.170495448806136</v>
      </c>
      <c r="G17" s="291"/>
      <c r="H17" s="292"/>
      <c r="I17" s="291"/>
    </row>
    <row r="18" spans="2:9" x14ac:dyDescent="0.25">
      <c r="B18" s="275" t="s">
        <v>86</v>
      </c>
      <c r="C18" s="276" t="s">
        <v>149</v>
      </c>
      <c r="D18" s="277">
        <v>3965</v>
      </c>
      <c r="E18" s="278">
        <f t="shared" ref="E18:E19" si="2">D18/$D$19</f>
        <v>0.23806664665265687</v>
      </c>
      <c r="F18" s="279">
        <v>26.391458885235426</v>
      </c>
      <c r="G18" s="291"/>
      <c r="H18" s="292"/>
      <c r="I18" s="291"/>
    </row>
    <row r="19" spans="2:9" x14ac:dyDescent="0.25">
      <c r="B19" s="312" t="s">
        <v>150</v>
      </c>
      <c r="C19" s="313"/>
      <c r="D19" s="280">
        <f>SUM(D16:D18)</f>
        <v>16655</v>
      </c>
      <c r="E19" s="281">
        <f t="shared" si="2"/>
        <v>1</v>
      </c>
      <c r="F19" s="282">
        <v>29.344863371514251</v>
      </c>
      <c r="G19" s="291"/>
      <c r="H19" s="292"/>
      <c r="I19" s="291"/>
    </row>
    <row r="20" spans="2:9" x14ac:dyDescent="0.25">
      <c r="B20" s="275" t="s">
        <v>87</v>
      </c>
      <c r="C20" s="276" t="s">
        <v>151</v>
      </c>
      <c r="D20" s="277">
        <v>2844</v>
      </c>
      <c r="E20" s="278">
        <f>D20/$D$23</f>
        <v>0.18943582228735095</v>
      </c>
      <c r="F20" s="279">
        <v>20.081909334839711</v>
      </c>
      <c r="G20" s="291"/>
      <c r="H20" s="292"/>
      <c r="I20" s="291"/>
    </row>
    <row r="21" spans="2:9" x14ac:dyDescent="0.25">
      <c r="B21" s="275" t="s">
        <v>87</v>
      </c>
      <c r="C21" s="276" t="s">
        <v>152</v>
      </c>
      <c r="D21" s="277">
        <v>8043</v>
      </c>
      <c r="E21" s="278">
        <f>D21/$D$23</f>
        <v>0.53573569573036706</v>
      </c>
      <c r="F21" s="279">
        <v>27.580129139334002</v>
      </c>
      <c r="G21" s="291"/>
      <c r="H21" s="292"/>
      <c r="I21" s="291"/>
    </row>
    <row r="22" spans="2:9" x14ac:dyDescent="0.25">
      <c r="B22" s="275" t="s">
        <v>87</v>
      </c>
      <c r="C22" s="276" t="s">
        <v>153</v>
      </c>
      <c r="D22" s="277">
        <v>4126</v>
      </c>
      <c r="E22" s="278">
        <f t="shared" ref="E22:E23" si="3">D22/$D$23</f>
        <v>0.27482848198228205</v>
      </c>
      <c r="F22" s="279">
        <v>17.383317744803122</v>
      </c>
      <c r="G22" s="291"/>
      <c r="H22" s="292"/>
      <c r="I22" s="291"/>
    </row>
    <row r="23" spans="2:9" x14ac:dyDescent="0.25">
      <c r="B23" s="312" t="s">
        <v>154</v>
      </c>
      <c r="C23" s="313"/>
      <c r="D23" s="280">
        <f>SUM(D20:D22)</f>
        <v>15013</v>
      </c>
      <c r="E23" s="281">
        <f t="shared" si="3"/>
        <v>1</v>
      </c>
      <c r="F23" s="282">
        <v>22.387514408802904</v>
      </c>
      <c r="G23" s="291"/>
      <c r="H23" s="292"/>
      <c r="I23" s="291"/>
    </row>
    <row r="24" spans="2:9" x14ac:dyDescent="0.25">
      <c r="B24" s="283"/>
      <c r="C24" s="284"/>
      <c r="D24" s="285"/>
      <c r="E24" s="286"/>
      <c r="F24" s="287"/>
      <c r="G24" s="291"/>
      <c r="H24" s="292"/>
      <c r="I24" s="291"/>
    </row>
    <row r="25" spans="2:9" x14ac:dyDescent="0.25">
      <c r="B25" s="314" t="s">
        <v>14</v>
      </c>
      <c r="C25" s="315"/>
      <c r="D25" s="288">
        <f>SUM(D23,D19,D15,D11,D6)</f>
        <v>88994</v>
      </c>
      <c r="E25" s="289"/>
      <c r="F25" s="288">
        <v>23.810262754599705</v>
      </c>
      <c r="G25" s="291"/>
      <c r="H25" s="295"/>
      <c r="I25" s="291"/>
    </row>
    <row r="26" spans="2:9" x14ac:dyDescent="0.25">
      <c r="F26" s="290" t="s">
        <v>155</v>
      </c>
      <c r="G26" s="291"/>
      <c r="H26" s="291"/>
      <c r="I26" s="291"/>
    </row>
    <row r="27" spans="2:9" x14ac:dyDescent="0.25">
      <c r="G27" s="291"/>
      <c r="H27" s="291"/>
      <c r="I27" s="291"/>
    </row>
  </sheetData>
  <mergeCells count="6">
    <mergeCell ref="B25:C25"/>
    <mergeCell ref="B6:C6"/>
    <mergeCell ref="B11:C11"/>
    <mergeCell ref="B15:C15"/>
    <mergeCell ref="B19:C19"/>
    <mergeCell ref="B23:C23"/>
  </mergeCells>
  <conditionalFormatting sqref="F3:F5 F7:F10 F12:F14 F16:F18 F20:F22">
    <cfRule type="colorScale" priority="1">
      <colorScale>
        <cfvo type="min"/>
        <cfvo type="max"/>
        <color rgb="FFFCFCFF"/>
        <color rgb="FF63BE7B"/>
      </colorScale>
    </cfRule>
  </conditionalFormatting>
  <pageMargins left="0.7" right="0.7" top="0.75" bottom="0.75" header="0.3" footer="0.3"/>
  <pageSetup paperSize="9" orientation="portrait" r:id="rId1"/>
  <ignoredErrors>
    <ignoredError sqref="B3:C2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workbookViewId="0">
      <selection activeCell="A7" sqref="A7:I7"/>
    </sheetView>
  </sheetViews>
  <sheetFormatPr baseColWidth="10" defaultRowHeight="14.3" x14ac:dyDescent="0.25"/>
  <sheetData>
    <row r="2" spans="1:9" x14ac:dyDescent="0.25">
      <c r="A2" s="97" t="s">
        <v>104</v>
      </c>
    </row>
    <row r="3" spans="1:9" x14ac:dyDescent="0.25">
      <c r="A3" t="s">
        <v>113</v>
      </c>
    </row>
    <row r="5" spans="1:9" x14ac:dyDescent="0.25">
      <c r="A5" t="s">
        <v>112</v>
      </c>
    </row>
    <row r="7" spans="1:9" ht="121.9" customHeight="1" x14ac:dyDescent="0.25">
      <c r="A7" s="316" t="s">
        <v>130</v>
      </c>
      <c r="B7" s="316"/>
      <c r="C7" s="316"/>
      <c r="D7" s="316"/>
      <c r="E7" s="316"/>
      <c r="F7" s="316"/>
      <c r="G7" s="316"/>
      <c r="H7" s="316"/>
      <c r="I7" s="316"/>
    </row>
    <row r="10" spans="1:9" x14ac:dyDescent="0.25">
      <c r="A10" s="261" t="s">
        <v>107</v>
      </c>
    </row>
    <row r="11" spans="1:9" ht="62.05" customHeight="1" x14ac:dyDescent="0.25">
      <c r="A11" s="316" t="s">
        <v>108</v>
      </c>
      <c r="B11" s="316"/>
      <c r="C11" s="316"/>
      <c r="D11" s="316"/>
      <c r="E11" s="316"/>
      <c r="F11" s="316"/>
      <c r="G11" s="316"/>
      <c r="H11" s="316"/>
      <c r="I11" s="316"/>
    </row>
    <row r="13" spans="1:9" ht="110" customHeight="1" x14ac:dyDescent="0.25">
      <c r="A13" s="316" t="s">
        <v>109</v>
      </c>
      <c r="B13" s="316"/>
      <c r="C13" s="316"/>
      <c r="D13" s="316"/>
      <c r="E13" s="316"/>
      <c r="F13" s="316"/>
      <c r="G13" s="316"/>
      <c r="H13" s="316"/>
      <c r="I13" s="316"/>
    </row>
    <row r="14" spans="1:9" x14ac:dyDescent="0.25">
      <c r="A14" t="s">
        <v>110</v>
      </c>
    </row>
    <row r="15" spans="1:9" x14ac:dyDescent="0.25">
      <c r="A15" t="s">
        <v>111</v>
      </c>
    </row>
    <row r="18" spans="1:1" ht="15" x14ac:dyDescent="0.25">
      <c r="A18" t="s">
        <v>115</v>
      </c>
    </row>
    <row r="19" spans="1:1" x14ac:dyDescent="0.25">
      <c r="A19" t="s">
        <v>114</v>
      </c>
    </row>
  </sheetData>
  <mergeCells count="3">
    <mergeCell ref="A11:I11"/>
    <mergeCell ref="A13:I13"/>
    <mergeCell ref="A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Titre</vt:lpstr>
      <vt:lpstr>Démographie des asso</vt:lpstr>
      <vt:lpstr>Asso employeuses</vt:lpstr>
      <vt:lpstr>Compléments-Objet</vt:lpstr>
      <vt:lpstr>Compléments-Cat Aires Urbaines</vt:lpstr>
      <vt:lpstr>Subventionnement Etat</vt:lpstr>
      <vt:lpstr>Ann-1 - Asso dissoutes x Objet</vt:lpstr>
      <vt:lpstr>Ann-2 - Asso par arrondissement</vt:lpstr>
      <vt:lpstr>Définitions, sources &amp; autres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2019-03-13T14:17:36Z</cp:lastPrinted>
  <dcterms:created xsi:type="dcterms:W3CDTF">2018-02-05T13:34:18Z</dcterms:created>
  <dcterms:modified xsi:type="dcterms:W3CDTF">2019-12-11T15:17:45Z</dcterms:modified>
</cp:coreProperties>
</file>