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7" windowWidth="14842" windowHeight="11178" tabRatio="730"/>
  </bookViews>
  <sheets>
    <sheet name="Titre" sheetId="8" r:id="rId1"/>
    <sheet name="Démographie des asso" sheetId="1" r:id="rId2"/>
    <sheet name="Asso employeuses" sheetId="2" r:id="rId3"/>
    <sheet name="Compléments-Objet" sheetId="3" r:id="rId4"/>
    <sheet name="Compléments-Cat Aires Urbaines" sheetId="4" r:id="rId5"/>
    <sheet name="Subventionnement Etat" sheetId="5" r:id="rId6"/>
  </sheets>
  <calcPr calcId="144525"/>
</workbook>
</file>

<file path=xl/calcChain.xml><?xml version="1.0" encoding="utf-8"?>
<calcChain xmlns="http://schemas.openxmlformats.org/spreadsheetml/2006/main">
  <c r="I6" i="2" l="1"/>
  <c r="D25" i="4" l="1"/>
  <c r="E25" i="4"/>
  <c r="F25" i="4"/>
  <c r="G25" i="4"/>
  <c r="H25" i="4"/>
  <c r="C25" i="4"/>
  <c r="D26" i="4"/>
  <c r="E26" i="4"/>
  <c r="F26" i="4"/>
  <c r="G26" i="4"/>
  <c r="H26" i="4"/>
  <c r="C26" i="4"/>
  <c r="D20" i="4"/>
  <c r="E20" i="4"/>
  <c r="F20" i="4"/>
  <c r="G20" i="4"/>
  <c r="C20" i="4"/>
  <c r="F18" i="4"/>
  <c r="E18" i="4"/>
  <c r="D16" i="4"/>
  <c r="E16" i="4"/>
  <c r="F16" i="4"/>
  <c r="G16" i="4"/>
  <c r="C16" i="4"/>
  <c r="E14" i="4"/>
  <c r="F14" i="4"/>
  <c r="G14" i="4"/>
  <c r="C14" i="4"/>
  <c r="D12" i="4"/>
  <c r="E12" i="4"/>
  <c r="F12" i="4"/>
  <c r="G12" i="4"/>
  <c r="C12" i="4"/>
  <c r="D10" i="4"/>
  <c r="E10" i="4"/>
  <c r="F10" i="4"/>
  <c r="G10" i="4"/>
  <c r="C10" i="4"/>
  <c r="D8" i="4"/>
  <c r="E8" i="4"/>
  <c r="F8" i="4"/>
  <c r="G8" i="4"/>
  <c r="C8" i="4"/>
  <c r="C6" i="4"/>
  <c r="G6" i="4"/>
  <c r="F6" i="4"/>
  <c r="E6" i="4"/>
  <c r="D6" i="4"/>
  <c r="H3" i="4" l="1"/>
  <c r="H14" i="4" l="1"/>
  <c r="H10" i="4"/>
  <c r="H18" i="4"/>
  <c r="H6" i="4"/>
  <c r="H20" i="4"/>
  <c r="H12" i="4"/>
  <c r="H8" i="4"/>
  <c r="H16" i="4"/>
  <c r="H7" i="1" l="1"/>
  <c r="D29" i="3"/>
  <c r="E29" i="3"/>
  <c r="F29" i="3"/>
  <c r="G29" i="3"/>
  <c r="C29" i="3"/>
  <c r="D25" i="3"/>
  <c r="E25" i="3"/>
  <c r="F25" i="3"/>
  <c r="G25" i="3"/>
  <c r="C25" i="3"/>
  <c r="D21" i="3"/>
  <c r="E21" i="3"/>
  <c r="F21" i="3"/>
  <c r="G21" i="3"/>
  <c r="C21" i="3"/>
  <c r="D17" i="3"/>
  <c r="E17" i="3"/>
  <c r="F17" i="3"/>
  <c r="G17" i="3"/>
  <c r="C17" i="3"/>
  <c r="D13" i="3"/>
  <c r="E13" i="3"/>
  <c r="F13" i="3"/>
  <c r="G13" i="3"/>
  <c r="C13" i="3"/>
  <c r="D9" i="3"/>
  <c r="E9" i="3"/>
  <c r="F9" i="3"/>
  <c r="G9" i="3"/>
  <c r="C9" i="3"/>
  <c r="D33" i="3"/>
  <c r="E33" i="3"/>
  <c r="F33" i="3"/>
  <c r="G33" i="3"/>
  <c r="C33" i="3"/>
  <c r="D5" i="3"/>
  <c r="E5" i="3"/>
  <c r="F5" i="3"/>
  <c r="G5" i="3"/>
  <c r="C5" i="3"/>
  <c r="I15" i="2"/>
  <c r="I14" i="2"/>
  <c r="I10" i="2"/>
  <c r="I4" i="2"/>
  <c r="D15" i="2"/>
  <c r="E15" i="2"/>
  <c r="F15" i="2"/>
  <c r="G15" i="2"/>
  <c r="H15" i="2"/>
  <c r="C15" i="2"/>
  <c r="H3" i="3" l="1"/>
  <c r="H29" i="3" l="1"/>
  <c r="H25" i="3"/>
  <c r="H17" i="3"/>
  <c r="H9" i="3"/>
  <c r="H5" i="3"/>
  <c r="H21" i="3"/>
  <c r="H13" i="3"/>
  <c r="H33" i="3"/>
  <c r="D17" i="1"/>
  <c r="E17" i="1"/>
  <c r="F17" i="1"/>
  <c r="G17" i="1"/>
  <c r="C17" i="1"/>
  <c r="H16" i="1"/>
  <c r="D15" i="1"/>
  <c r="E15" i="1"/>
  <c r="F15" i="1"/>
  <c r="G15" i="1"/>
  <c r="C15" i="1"/>
  <c r="H14" i="1"/>
  <c r="H3" i="1"/>
  <c r="H17" i="1" l="1"/>
  <c r="C4" i="1"/>
  <c r="E4" i="1"/>
  <c r="G4" i="1"/>
  <c r="F4" i="1"/>
  <c r="H4" i="1"/>
  <c r="D4" i="1"/>
  <c r="H15" i="1"/>
  <c r="E10" i="5" l="1"/>
  <c r="E9" i="5"/>
  <c r="E8" i="5"/>
  <c r="E7" i="5"/>
  <c r="E6" i="5"/>
  <c r="E5" i="5"/>
</calcChain>
</file>

<file path=xl/sharedStrings.xml><?xml version="1.0" encoding="utf-8"?>
<sst xmlns="http://schemas.openxmlformats.org/spreadsheetml/2006/main" count="268" uniqueCount="88">
  <si>
    <t>Source(s)</t>
  </si>
  <si>
    <t>Observations</t>
  </si>
  <si>
    <t>Indicateurs-clés</t>
  </si>
  <si>
    <t>2012-2016</t>
  </si>
  <si>
    <t xml:space="preserve">Nombre d'associations employeuses </t>
  </si>
  <si>
    <t>Clap</t>
  </si>
  <si>
    <t>Part des associations employeuses (en %)</t>
  </si>
  <si>
    <t>Répartition par département du nbre d'associations employeuses (total = 100%)</t>
  </si>
  <si>
    <t>DATAGOUV – Fichier RNA_waldeck</t>
  </si>
  <si>
    <t>Nombre de salariés en associations</t>
  </si>
  <si>
    <t>Nombre d'ETP en associations</t>
  </si>
  <si>
    <t>Répartition par département du nbre de salariés (total = 100%)</t>
  </si>
  <si>
    <t>Répartition par département du nbre d'ETP (total = 100%)</t>
  </si>
  <si>
    <t>Nbre moyen annuel de créations (sur les 5  dernières années disponibles)</t>
  </si>
  <si>
    <t>Nombre moyen de salariés par association</t>
  </si>
  <si>
    <t>Nombre moyen d'ETP par association</t>
  </si>
  <si>
    <t>Part des salariés en association par l'ensemble des salariés (en %)</t>
  </si>
  <si>
    <t>Pays de la Loire</t>
  </si>
  <si>
    <t>Nombre de créations sur la dernière année connue</t>
  </si>
  <si>
    <t>Evolution annuelle du nb d'associations employeuses - dernières années connues (en %)</t>
  </si>
  <si>
    <t>Loisirs et Vie sociale</t>
  </si>
  <si>
    <t>Sport</t>
  </si>
  <si>
    <t>Culture</t>
  </si>
  <si>
    <t>Santé et Action sociale</t>
  </si>
  <si>
    <t>Education et Formation</t>
  </si>
  <si>
    <t>Eco et Dvt local</t>
  </si>
  <si>
    <t>Envirt et Patrimoine</t>
  </si>
  <si>
    <t>Autres et Divers</t>
  </si>
  <si>
    <t>Part des associations récentes (moins de 5 ans d'existence) (en %)</t>
  </si>
  <si>
    <t>Evolution annuelle moyenne sur une période de 5 ans (en %)</t>
  </si>
  <si>
    <t>Part des créations parmi les associations de la dernière année entière connue (en %)</t>
  </si>
  <si>
    <t>Date(s) des données</t>
  </si>
  <si>
    <t>(= total RNA - les dissoutes)</t>
  </si>
  <si>
    <t>Années</t>
  </si>
  <si>
    <t xml:space="preserve">Taux d'évolution </t>
  </si>
  <si>
    <t>BOP DIRECCTE</t>
  </si>
  <si>
    <t>BOP DRAC</t>
  </si>
  <si>
    <t xml:space="preserve">BOP DRDJSCS </t>
  </si>
  <si>
    <t>BOP DREAL</t>
  </si>
  <si>
    <t>BOP Préfet</t>
  </si>
  <si>
    <t>Total</t>
  </si>
  <si>
    <t>Source : DRFIP Pays de la Loire - 2015 - 2016</t>
  </si>
  <si>
    <t>Réalisation - MATT - DRDJSCS</t>
  </si>
  <si>
    <t xml:space="preserve">2015 et 2016 </t>
  </si>
  <si>
    <t>Somme des associations</t>
  </si>
  <si>
    <t>Montant engagé en euros pour des subventions à des associations, selon les services de l'Etat en Pays de la Loire - Pour  2015 et 2016</t>
  </si>
  <si>
    <t>Nombre d'associations subventionnées, par service de l'Etat - Pour 2015 et 2016</t>
  </si>
  <si>
    <t>Nombre moyen de subventions, par association et par service de l'Etat</t>
  </si>
  <si>
    <t>déc. 2014</t>
  </si>
  <si>
    <t>déc. 2013 ; déc. 2014</t>
  </si>
  <si>
    <t>Evolution annuelle moyenne des associations actives sur une période de 5 ans (en %)</t>
  </si>
  <si>
    <t>2012-2017</t>
  </si>
  <si>
    <t>Nombre d'associations récentes (moins de 5 ans d'existence)</t>
  </si>
  <si>
    <t>Nombre d'associations sans doublons</t>
  </si>
  <si>
    <t xml:space="preserve">Nombre moyen de subventions par association </t>
  </si>
  <si>
    <t>base de calcul : asso actives</t>
  </si>
  <si>
    <t>Nombre d'associations dissoutes signalées dans le RNA_waldec</t>
  </si>
  <si>
    <t>Rapport entre le nombre de salariés et le nombre d'ETP</t>
  </si>
  <si>
    <t>France métropolitaine</t>
  </si>
  <si>
    <t>-</t>
  </si>
  <si>
    <t>Evolution annuelle du nb de salariés en association - dernières années connues (en %)</t>
  </si>
  <si>
    <t>Nombre total d'associations actives</t>
  </si>
  <si>
    <t>Part parmi l'ensemble des associations du département</t>
  </si>
  <si>
    <t>Part des associations dissoutes dont la durée de vie est de moins de 5 ans</t>
  </si>
  <si>
    <t>Part des associations dissoutes dont la durée de vie est comprise entre 5 et 9 ans</t>
  </si>
  <si>
    <t>Part des associations dissoutes dont la durée de vie est comprise entre 10 et 19 ans</t>
  </si>
  <si>
    <t>Part des associations dissoutes dont la durée de vie est comprise entre 20 et 29 ans</t>
  </si>
  <si>
    <t>Part des associations dissoutes dont la durée de vie est comprise entre 30 et 39  ans</t>
  </si>
  <si>
    <t>Part des associations dissoutes dont la durée de vie est de 40 ans ou plus</t>
  </si>
  <si>
    <t>Nombre d'associations actives - RNA_waldec</t>
  </si>
  <si>
    <t>Nombre d’associations actives pour 1000 habitants</t>
  </si>
  <si>
    <t>Clap 2014 ; RNA_waldeck 2017</t>
  </si>
  <si>
    <t>(total colonne = 100%)</t>
  </si>
  <si>
    <t>Associations d'une commune appartenant à un grand pôle (10 000 emplois ou plus)</t>
  </si>
  <si>
    <t>Associations d'une commune appartenant à la couronne d'un grand pôle</t>
  </si>
  <si>
    <t>Associations d'une commune multipolarisée des grandes aires urbaines</t>
  </si>
  <si>
    <t>Associations d'une commune appartenant à un moyen pôle (5 000 à moins de 10 000 emplois)</t>
  </si>
  <si>
    <t>Associations d'une commune appartenant à la couronne d'un moyen pôle</t>
  </si>
  <si>
    <t>Associations d'une commune appartenant à un petit pôle (de 1 500 à moins de 5 000 emplois)</t>
  </si>
  <si>
    <t>Associations d'une commune appartenant à la couronne d'un petit pôle</t>
  </si>
  <si>
    <t>Associations d'une autre commune multipolarisée</t>
  </si>
  <si>
    <t>Associations d'une commune isolée hors influence des pôles</t>
  </si>
  <si>
    <t>Les définitions des notions utilisées dans ce fichier sont accessibles dans la rubrique "Définitions, méthodes et qualité" du site internet de l'Insee :
https://www.insee.fr/fr/metadonnees/definitions</t>
  </si>
  <si>
    <t>Selon le classement en Zone de Revitalisation Rurale (ZRR)</t>
  </si>
  <si>
    <t>Associations d'une commune classée en ZRR</t>
  </si>
  <si>
    <r>
      <t>Selon la catégorie dans le zonage en aires urbaines (Insee)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(total colonne = 100%)</t>
    </r>
  </si>
  <si>
    <t>Répartition par département du nbre d'associations en ZRR (total ligne = 100%)</t>
  </si>
  <si>
    <t>Répartition par département du nbre d'associations actives - RNA_waldec (total ligne = 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</si>
</sst>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  <numFmt numFmtId="166" formatCode="0.0%"/>
    <numFmt numFmtId="167" formatCode="_-* #,##0.0\ _€_-;\-* #,##0.0\ _€_-;_-* &quot;-&quot;??\ _€_-;_-@_-"/>
    <numFmt numFmtId="168" formatCode="_-* #,##0.0\ _€_-;\-* #,##0.0\ _€_-;_-* &quot;-&quot;?\ _€_-;_-@_-"/>
    <numFmt numFmtId="169" formatCode="\+0.0%"/>
    <numFmt numFmtId="170" formatCode="\+0.0%;\-0.0%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 tint="-0.1499984740745262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59996337778862885"/>
      </left>
      <right style="thin">
        <color theme="0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left" vertical="center" wrapText="1" indent="9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4" borderId="0" xfId="2" applyFill="1"/>
    <xf numFmtId="164" fontId="10" fillId="4" borderId="6" xfId="2" applyNumberFormat="1" applyFill="1" applyBorder="1" applyAlignment="1">
      <alignment horizontal="center" vertical="center"/>
    </xf>
    <xf numFmtId="164" fontId="10" fillId="4" borderId="7" xfId="2" applyNumberFormat="1" applyFill="1" applyBorder="1" applyAlignment="1">
      <alignment horizontal="center" vertical="center"/>
    </xf>
    <xf numFmtId="164" fontId="10" fillId="4" borderId="8" xfId="2" applyNumberFormat="1" applyFill="1" applyBorder="1" applyAlignment="1">
      <alignment horizontal="center" vertical="center"/>
    </xf>
    <xf numFmtId="164" fontId="10" fillId="4" borderId="9" xfId="2" applyNumberFormat="1" applyFill="1" applyBorder="1" applyAlignment="1">
      <alignment horizontal="center" vertical="center"/>
    </xf>
    <xf numFmtId="164" fontId="10" fillId="4" borderId="11" xfId="2" applyNumberFormat="1" applyFill="1" applyBorder="1" applyAlignment="1">
      <alignment horizontal="center" vertical="center"/>
    </xf>
    <xf numFmtId="164" fontId="10" fillId="4" borderId="12" xfId="2" applyNumberFormat="1" applyFill="1" applyBorder="1" applyAlignment="1">
      <alignment horizontal="center" vertical="center"/>
    </xf>
    <xf numFmtId="0" fontId="10" fillId="4" borderId="0" xfId="2" applyFill="1" applyBorder="1"/>
    <xf numFmtId="0" fontId="10" fillId="4" borderId="19" xfId="2" applyFill="1" applyBorder="1" applyAlignment="1">
      <alignment horizontal="center" vertical="center"/>
    </xf>
    <xf numFmtId="0" fontId="10" fillId="4" borderId="5" xfId="2" applyFill="1" applyBorder="1" applyAlignment="1">
      <alignment horizontal="center" vertical="center"/>
    </xf>
    <xf numFmtId="0" fontId="10" fillId="4" borderId="20" xfId="2" applyFill="1" applyBorder="1" applyAlignment="1">
      <alignment horizontal="center" vertical="center"/>
    </xf>
    <xf numFmtId="43" fontId="10" fillId="4" borderId="6" xfId="2" applyNumberFormat="1" applyFill="1" applyBorder="1" applyAlignment="1">
      <alignment horizontal="center" vertical="center"/>
    </xf>
    <xf numFmtId="43" fontId="10" fillId="4" borderId="7" xfId="2" applyNumberFormat="1" applyFill="1" applyBorder="1" applyAlignment="1">
      <alignment horizontal="center" vertical="center"/>
    </xf>
    <xf numFmtId="43" fontId="10" fillId="4" borderId="8" xfId="2" applyNumberFormat="1" applyFill="1" applyBorder="1" applyAlignment="1">
      <alignment horizontal="center" vertical="center"/>
    </xf>
    <xf numFmtId="43" fontId="10" fillId="4" borderId="9" xfId="2" applyNumberFormat="1" applyFill="1" applyBorder="1" applyAlignment="1">
      <alignment horizontal="center" vertical="center"/>
    </xf>
    <xf numFmtId="43" fontId="10" fillId="4" borderId="11" xfId="2" applyNumberFormat="1" applyFill="1" applyBorder="1" applyAlignment="1">
      <alignment horizontal="center" vertical="center"/>
    </xf>
    <xf numFmtId="43" fontId="10" fillId="4" borderId="12" xfId="2" applyNumberForma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1" fillId="5" borderId="21" xfId="2" applyFont="1" applyFill="1" applyBorder="1" applyAlignment="1">
      <alignment horizontal="center" vertical="center"/>
    </xf>
    <xf numFmtId="164" fontId="12" fillId="5" borderId="14" xfId="2" applyNumberFormat="1" applyFont="1" applyFill="1" applyBorder="1" applyAlignment="1">
      <alignment horizontal="center" vertical="center"/>
    </xf>
    <xf numFmtId="164" fontId="12" fillId="5" borderId="15" xfId="2" applyNumberFormat="1" applyFont="1" applyFill="1" applyBorder="1" applyAlignment="1">
      <alignment horizontal="center" vertical="center"/>
    </xf>
    <xf numFmtId="43" fontId="12" fillId="5" borderId="14" xfId="2" applyNumberFormat="1" applyFont="1" applyFill="1" applyBorder="1" applyAlignment="1">
      <alignment horizontal="center" vertical="center"/>
    </xf>
    <xf numFmtId="43" fontId="12" fillId="5" borderId="15" xfId="2" applyNumberFormat="1" applyFont="1" applyFill="1" applyBorder="1" applyAlignment="1">
      <alignment horizontal="center" vertical="center"/>
    </xf>
    <xf numFmtId="0" fontId="14" fillId="4" borderId="3" xfId="2" applyFont="1" applyFill="1" applyBorder="1"/>
    <xf numFmtId="0" fontId="10" fillId="4" borderId="3" xfId="2" applyFill="1" applyBorder="1"/>
    <xf numFmtId="0" fontId="14" fillId="4" borderId="0" xfId="2" applyFont="1" applyFill="1" applyBorder="1"/>
    <xf numFmtId="0" fontId="11" fillId="2" borderId="24" xfId="2" applyFont="1" applyFill="1" applyBorder="1" applyAlignment="1">
      <alignment horizontal="center" vertical="center"/>
    </xf>
    <xf numFmtId="9" fontId="10" fillId="4" borderId="0" xfId="1" applyFont="1" applyFill="1"/>
    <xf numFmtId="0" fontId="10" fillId="4" borderId="27" xfId="2" applyFill="1" applyBorder="1" applyAlignment="1">
      <alignment horizontal="left" vertical="center"/>
    </xf>
    <xf numFmtId="9" fontId="11" fillId="4" borderId="16" xfId="3" applyFont="1" applyFill="1" applyBorder="1" applyAlignment="1">
      <alignment horizontal="center" vertical="center"/>
    </xf>
    <xf numFmtId="9" fontId="11" fillId="4" borderId="4" xfId="3" applyFont="1" applyFill="1" applyBorder="1" applyAlignment="1">
      <alignment horizontal="center" vertical="center"/>
    </xf>
    <xf numFmtId="0" fontId="10" fillId="4" borderId="28" xfId="2" applyFill="1" applyBorder="1" applyAlignment="1">
      <alignment horizontal="left" vertical="center"/>
    </xf>
    <xf numFmtId="9" fontId="11" fillId="4" borderId="10" xfId="3" applyFont="1" applyFill="1" applyBorder="1" applyAlignment="1">
      <alignment horizontal="center" vertical="center"/>
    </xf>
    <xf numFmtId="0" fontId="12" fillId="5" borderId="22" xfId="2" applyFont="1" applyFill="1" applyBorder="1" applyAlignment="1">
      <alignment horizontal="left" vertical="center"/>
    </xf>
    <xf numFmtId="9" fontId="11" fillId="5" borderId="13" xfId="3" applyFont="1" applyFill="1" applyBorder="1" applyAlignment="1">
      <alignment horizontal="center" vertical="center"/>
    </xf>
    <xf numFmtId="0" fontId="10" fillId="4" borderId="23" xfId="2" applyFill="1" applyBorder="1" applyAlignment="1">
      <alignment wrapText="1"/>
    </xf>
    <xf numFmtId="0" fontId="10" fillId="4" borderId="17" xfId="2" applyFill="1" applyBorder="1" applyAlignment="1">
      <alignment horizontal="center" vertical="center"/>
    </xf>
    <xf numFmtId="0" fontId="10" fillId="4" borderId="29" xfId="2" applyFill="1" applyBorder="1" applyAlignment="1">
      <alignment horizontal="center" vertical="center"/>
    </xf>
    <xf numFmtId="0" fontId="10" fillId="4" borderId="30" xfId="2" applyFill="1" applyBorder="1" applyAlignment="1">
      <alignment wrapText="1"/>
    </xf>
    <xf numFmtId="0" fontId="10" fillId="4" borderId="31" xfId="2" applyFill="1" applyBorder="1" applyAlignment="1">
      <alignment horizontal="center" vertical="center"/>
    </xf>
    <xf numFmtId="0" fontId="13" fillId="2" borderId="32" xfId="2" applyFont="1" applyFill="1" applyBorder="1" applyAlignment="1">
      <alignment wrapText="1"/>
    </xf>
    <xf numFmtId="0" fontId="13" fillId="2" borderId="33" xfId="2" applyFont="1" applyFill="1" applyBorder="1" applyAlignment="1">
      <alignment horizontal="center" vertical="center"/>
    </xf>
    <xf numFmtId="0" fontId="11" fillId="5" borderId="32" xfId="2" applyFont="1" applyFill="1" applyBorder="1" applyAlignment="1">
      <alignment wrapText="1"/>
    </xf>
    <xf numFmtId="0" fontId="11" fillId="5" borderId="33" xfId="2" applyFont="1" applyFill="1" applyBorder="1" applyAlignment="1">
      <alignment horizontal="center" vertical="center"/>
    </xf>
    <xf numFmtId="43" fontId="10" fillId="4" borderId="17" xfId="2" applyNumberFormat="1" applyFill="1" applyBorder="1" applyAlignment="1">
      <alignment horizontal="center" vertical="center"/>
    </xf>
    <xf numFmtId="43" fontId="10" fillId="4" borderId="29" xfId="2" applyNumberFormat="1" applyFill="1" applyBorder="1" applyAlignment="1">
      <alignment horizontal="center" vertical="center"/>
    </xf>
    <xf numFmtId="43" fontId="10" fillId="4" borderId="31" xfId="2" applyNumberFormat="1" applyFill="1" applyBorder="1" applyAlignment="1">
      <alignment horizontal="center" vertical="center"/>
    </xf>
    <xf numFmtId="0" fontId="12" fillId="5" borderId="22" xfId="2" applyFont="1" applyFill="1" applyBorder="1" applyAlignment="1">
      <alignment horizontal="left" vertical="center" wrapText="1"/>
    </xf>
    <xf numFmtId="43" fontId="12" fillId="5" borderId="33" xfId="2" applyNumberFormat="1" applyFont="1" applyFill="1" applyBorder="1" applyAlignment="1">
      <alignment horizontal="center" vertical="center"/>
    </xf>
    <xf numFmtId="9" fontId="0" fillId="0" borderId="0" xfId="1" applyFont="1" applyAlignment="1">
      <alignment vertical="center"/>
    </xf>
    <xf numFmtId="165" fontId="0" fillId="0" borderId="0" xfId="0" applyNumberFormat="1" applyAlignment="1">
      <alignment vertical="center"/>
    </xf>
    <xf numFmtId="0" fontId="16" fillId="0" borderId="0" xfId="0" applyFont="1"/>
    <xf numFmtId="1" fontId="16" fillId="0" borderId="0" xfId="0" applyNumberFormat="1" applyFont="1"/>
    <xf numFmtId="9" fontId="16" fillId="0" borderId="0" xfId="1" applyNumberFormat="1" applyFont="1"/>
    <xf numFmtId="168" fontId="0" fillId="0" borderId="0" xfId="0" applyNumberFormat="1"/>
    <xf numFmtId="164" fontId="0" fillId="0" borderId="0" xfId="4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9" fontId="5" fillId="0" borderId="0" xfId="1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/>
    <xf numFmtId="164" fontId="18" fillId="0" borderId="0" xfId="4" applyNumberFormat="1" applyFont="1" applyAlignment="1">
      <alignment vertical="center"/>
    </xf>
    <xf numFmtId="167" fontId="18" fillId="0" borderId="0" xfId="0" applyNumberFormat="1" applyFont="1"/>
    <xf numFmtId="168" fontId="18" fillId="0" borderId="0" xfId="0" applyNumberFormat="1" applyFont="1"/>
    <xf numFmtId="165" fontId="18" fillId="0" borderId="0" xfId="0" applyNumberFormat="1" applyFont="1"/>
    <xf numFmtId="164" fontId="18" fillId="0" borderId="0" xfId="0" applyNumberFormat="1" applyFont="1"/>
    <xf numFmtId="0" fontId="19" fillId="0" borderId="0" xfId="0" applyFont="1" applyAlignment="1">
      <alignment horizontal="left" vertical="center" wrapText="1" indent="7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9" fontId="5" fillId="0" borderId="0" xfId="0" applyNumberFormat="1" applyFont="1" applyAlignment="1">
      <alignment vertical="center"/>
    </xf>
    <xf numFmtId="166" fontId="17" fillId="0" borderId="0" xfId="1" applyNumberFormat="1" applyFont="1"/>
    <xf numFmtId="9" fontId="17" fillId="0" borderId="0" xfId="1" applyNumberFormat="1" applyFont="1"/>
    <xf numFmtId="164" fontId="0" fillId="0" borderId="0" xfId="0" applyNumberForma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164" fontId="2" fillId="5" borderId="0" xfId="4" applyNumberFormat="1" applyFont="1" applyFill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66" fontId="2" fillId="5" borderId="0" xfId="1" applyNumberFormat="1" applyFont="1" applyFill="1" applyAlignment="1">
      <alignment horizontal="center" vertical="center"/>
    </xf>
    <xf numFmtId="9" fontId="2" fillId="5" borderId="0" xfId="1" applyFont="1" applyFill="1" applyAlignment="1">
      <alignment vertical="center"/>
    </xf>
    <xf numFmtId="0" fontId="0" fillId="5" borderId="0" xfId="0" applyFill="1" applyAlignment="1">
      <alignment vertical="center"/>
    </xf>
    <xf numFmtId="9" fontId="2" fillId="5" borderId="0" xfId="1" applyNumberFormat="1" applyFont="1" applyFill="1" applyAlignment="1">
      <alignment horizontal="center" vertical="center"/>
    </xf>
    <xf numFmtId="164" fontId="0" fillId="0" borderId="0" xfId="4" applyNumberFormat="1" applyFont="1" applyAlignment="1">
      <alignment vertical="center"/>
    </xf>
    <xf numFmtId="164" fontId="2" fillId="5" borderId="0" xfId="4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9" fontId="2" fillId="5" borderId="0" xfId="1" applyFont="1" applyFill="1" applyAlignment="1">
      <alignment horizontal="right" vertical="center"/>
    </xf>
    <xf numFmtId="170" fontId="0" fillId="0" borderId="0" xfId="1" applyNumberFormat="1" applyFont="1" applyAlignment="1">
      <alignment vertical="center"/>
    </xf>
    <xf numFmtId="9" fontId="0" fillId="0" borderId="0" xfId="1" applyNumberFormat="1" applyFont="1" applyAlignment="1">
      <alignment vertical="center"/>
    </xf>
    <xf numFmtId="9" fontId="0" fillId="0" borderId="0" xfId="1" applyFont="1" applyAlignment="1">
      <alignment horizontal="right" vertical="center"/>
    </xf>
    <xf numFmtId="9" fontId="0" fillId="5" borderId="0" xfId="1" applyFont="1" applyFill="1" applyAlignment="1">
      <alignment horizontal="right" vertical="center"/>
    </xf>
    <xf numFmtId="166" fontId="0" fillId="0" borderId="0" xfId="1" applyNumberFormat="1" applyFont="1" applyAlignment="1">
      <alignment horizontal="right" vertical="center"/>
    </xf>
    <xf numFmtId="0" fontId="2" fillId="5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164" fontId="2" fillId="5" borderId="36" xfId="4" applyNumberFormat="1" applyFont="1" applyFill="1" applyBorder="1" applyAlignment="1">
      <alignment vertical="center"/>
    </xf>
    <xf numFmtId="164" fontId="2" fillId="5" borderId="35" xfId="4" applyNumberFormat="1" applyFont="1" applyFill="1" applyBorder="1" applyAlignment="1">
      <alignment vertical="center"/>
    </xf>
    <xf numFmtId="170" fontId="20" fillId="5" borderId="36" xfId="1" applyNumberFormat="1" applyFont="1" applyFill="1" applyBorder="1" applyAlignment="1">
      <alignment vertical="center"/>
    </xf>
    <xf numFmtId="170" fontId="20" fillId="5" borderId="35" xfId="1" applyNumberFormat="1" applyFont="1" applyFill="1" applyBorder="1" applyAlignment="1">
      <alignment vertical="center"/>
    </xf>
    <xf numFmtId="9" fontId="2" fillId="5" borderId="36" xfId="1" applyFont="1" applyFill="1" applyBorder="1" applyAlignment="1">
      <alignment vertical="center"/>
    </xf>
    <xf numFmtId="9" fontId="2" fillId="5" borderId="35" xfId="1" applyFont="1" applyFill="1" applyBorder="1" applyAlignment="1">
      <alignment horizontal="right" vertical="center"/>
    </xf>
    <xf numFmtId="9" fontId="20" fillId="5" borderId="36" xfId="1" applyFont="1" applyFill="1" applyBorder="1" applyAlignment="1">
      <alignment vertical="center"/>
    </xf>
    <xf numFmtId="165" fontId="2" fillId="5" borderId="36" xfId="0" applyNumberFormat="1" applyFont="1" applyFill="1" applyBorder="1" applyAlignment="1">
      <alignment vertical="center"/>
    </xf>
    <xf numFmtId="165" fontId="2" fillId="5" borderId="35" xfId="0" applyNumberFormat="1" applyFont="1" applyFill="1" applyBorder="1" applyAlignment="1">
      <alignment vertical="center"/>
    </xf>
    <xf numFmtId="9" fontId="2" fillId="5" borderId="36" xfId="1" applyNumberFormat="1" applyFont="1" applyFill="1" applyBorder="1" applyAlignment="1">
      <alignment vertical="center"/>
    </xf>
    <xf numFmtId="9" fontId="2" fillId="5" borderId="35" xfId="1" applyNumberFormat="1" applyFont="1" applyFill="1" applyBorder="1" applyAlignment="1">
      <alignment vertical="center"/>
    </xf>
    <xf numFmtId="2" fontId="2" fillId="5" borderId="36" xfId="0" applyNumberFormat="1" applyFont="1" applyFill="1" applyBorder="1" applyAlignment="1">
      <alignment vertical="center"/>
    </xf>
    <xf numFmtId="2" fontId="2" fillId="5" borderId="3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4" applyNumberFormat="1" applyFont="1" applyAlignment="1">
      <alignment vertical="center"/>
    </xf>
    <xf numFmtId="164" fontId="2" fillId="0" borderId="0" xfId="4" applyNumberFormat="1" applyFont="1" applyAlignment="1">
      <alignment horizontal="center" vertical="center"/>
    </xf>
    <xf numFmtId="9" fontId="20" fillId="5" borderId="35" xfId="1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70" fontId="2" fillId="5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 wrapText="1" indent="4"/>
    </xf>
    <xf numFmtId="0" fontId="2" fillId="0" borderId="0" xfId="0" applyFont="1" applyAlignment="1">
      <alignment horizontal="left" vertical="center" indent="4"/>
    </xf>
    <xf numFmtId="0" fontId="20" fillId="0" borderId="0" xfId="0" applyFont="1" applyAlignment="1">
      <alignment horizontal="left" vertical="center" wrapText="1" indent="4"/>
    </xf>
    <xf numFmtId="166" fontId="2" fillId="5" borderId="0" xfId="1" applyNumberFormat="1" applyFont="1" applyFill="1" applyAlignment="1">
      <alignment horizontal="right" vertical="center"/>
    </xf>
    <xf numFmtId="9" fontId="0" fillId="6" borderId="0" xfId="1" applyFont="1" applyFill="1" applyAlignment="1">
      <alignment horizontal="right" vertical="center"/>
    </xf>
    <xf numFmtId="0" fontId="3" fillId="6" borderId="0" xfId="0" applyFont="1" applyFill="1" applyAlignment="1">
      <alignment horizontal="center" vertical="center" wrapText="1"/>
    </xf>
    <xf numFmtId="14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23" fillId="6" borderId="0" xfId="0" applyFont="1" applyFill="1" applyAlignment="1">
      <alignment horizontal="left" vertical="center" wrapText="1"/>
    </xf>
    <xf numFmtId="0" fontId="23" fillId="6" borderId="0" xfId="0" applyFont="1" applyFill="1" applyAlignment="1">
      <alignment vertical="center" wrapText="1"/>
    </xf>
    <xf numFmtId="0" fontId="0" fillId="6" borderId="0" xfId="0" applyFill="1" applyAlignment="1">
      <alignment vertical="center"/>
    </xf>
    <xf numFmtId="166" fontId="0" fillId="0" borderId="0" xfId="1" applyNumberFormat="1" applyFont="1" applyAlignment="1">
      <alignment vertical="center"/>
    </xf>
    <xf numFmtId="166" fontId="2" fillId="5" borderId="0" xfId="1" applyNumberFormat="1" applyFont="1" applyFill="1" applyAlignment="1">
      <alignment vertical="center"/>
    </xf>
    <xf numFmtId="0" fontId="21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10" fillId="4" borderId="25" xfId="2" applyFill="1" applyBorder="1" applyAlignment="1">
      <alignment horizontal="center" vertical="center"/>
    </xf>
    <xf numFmtId="0" fontId="10" fillId="4" borderId="27" xfId="2" applyFill="1" applyBorder="1" applyAlignment="1">
      <alignment horizontal="center" vertical="center"/>
    </xf>
    <xf numFmtId="0" fontId="11" fillId="2" borderId="19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11" fillId="2" borderId="18" xfId="2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3" borderId="0" xfId="2" applyFont="1" applyFill="1" applyBorder="1" applyAlignment="1">
      <alignment horizontal="left" vertical="center" wrapText="1"/>
    </xf>
    <xf numFmtId="0" fontId="11" fillId="2" borderId="25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/>
    </xf>
    <xf numFmtId="164" fontId="19" fillId="0" borderId="0" xfId="4" applyNumberFormat="1" applyFont="1" applyAlignment="1">
      <alignment horizontal="center" vertical="center"/>
    </xf>
    <xf numFmtId="164" fontId="27" fillId="5" borderId="0" xfId="4" applyNumberFormat="1" applyFont="1" applyFill="1" applyAlignment="1">
      <alignment horizontal="center" vertical="center"/>
    </xf>
    <xf numFmtId="9" fontId="19" fillId="0" borderId="0" xfId="1" applyFont="1" applyAlignment="1">
      <alignment horizontal="center" vertical="center"/>
    </xf>
    <xf numFmtId="9" fontId="27" fillId="5" borderId="0" xfId="1" applyNumberFormat="1" applyFont="1" applyFill="1" applyAlignment="1">
      <alignment horizontal="center" vertical="center"/>
    </xf>
    <xf numFmtId="9" fontId="18" fillId="0" borderId="0" xfId="1" applyFont="1" applyAlignment="1">
      <alignment vertical="center"/>
    </xf>
    <xf numFmtId="9" fontId="26" fillId="0" borderId="0" xfId="1" applyFont="1"/>
  </cellXfs>
  <cellStyles count="5">
    <cellStyle name="Milliers" xfId="4" builtinId="3"/>
    <cellStyle name="Normal" xfId="0" builtinId="0"/>
    <cellStyle name="Normal 2" xfId="2"/>
    <cellStyle name="Pourcentage" xfId="1" builtinId="5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9054</xdr:colOff>
      <xdr:row>3</xdr:row>
      <xdr:rowOff>29242</xdr:rowOff>
    </xdr:from>
    <xdr:ext cx="8700380" cy="2096215"/>
    <xdr:sp macro="" textlink="">
      <xdr:nvSpPr>
        <xdr:cNvPr id="2" name="ZoneTexte 1"/>
        <xdr:cNvSpPr txBox="1"/>
      </xdr:nvSpPr>
      <xdr:spPr>
        <a:xfrm>
          <a:off x="733331" y="572450"/>
          <a:ext cx="8700380" cy="2096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3200" b="1">
              <a:solidFill>
                <a:srgbClr val="0070C0"/>
              </a:solidFill>
            </a:rPr>
            <a:t>TABLEAU DE BORD</a:t>
          </a:r>
          <a:r>
            <a:rPr lang="fr-FR" sz="3200" b="1" baseline="0">
              <a:solidFill>
                <a:srgbClr val="0070C0"/>
              </a:solidFill>
            </a:rPr>
            <a:t> - </a:t>
          </a:r>
          <a:r>
            <a:rPr lang="fr-FR" sz="3200" b="1">
              <a:solidFill>
                <a:srgbClr val="0070C0"/>
              </a:solidFill>
            </a:rPr>
            <a:t>Chiffres-clés </a:t>
          </a:r>
          <a:r>
            <a:rPr lang="fr-FR" sz="3200" b="1" baseline="0">
              <a:solidFill>
                <a:srgbClr val="0070C0"/>
              </a:solidFill>
            </a:rPr>
            <a:t> </a:t>
          </a:r>
        </a:p>
        <a:p>
          <a:pPr algn="ctr"/>
          <a:r>
            <a:rPr lang="fr-FR" sz="3200" b="1" baseline="0">
              <a:solidFill>
                <a:srgbClr val="0070C0"/>
              </a:solidFill>
            </a:rPr>
            <a:t>Vie associative</a:t>
          </a:r>
        </a:p>
        <a:p>
          <a:pPr algn="ctr"/>
          <a:endParaRPr lang="fr-FR" sz="3200" b="1" baseline="0">
            <a:solidFill>
              <a:srgbClr val="0070C0"/>
            </a:solidFill>
          </a:endParaRPr>
        </a:p>
        <a:p>
          <a:pPr algn="ctr"/>
          <a:r>
            <a:rPr lang="fr-FR" sz="3200" b="0" i="1" baseline="0">
              <a:solidFill>
                <a:schemeClr val="accent2"/>
              </a:solidFill>
            </a:rPr>
            <a:t>version provisoire</a:t>
          </a:r>
        </a:p>
      </xdr:txBody>
    </xdr:sp>
    <xdr:clientData/>
  </xdr:oneCellAnchor>
  <xdr:oneCellAnchor>
    <xdr:from>
      <xdr:col>2</xdr:col>
      <xdr:colOff>362672</xdr:colOff>
      <xdr:row>14</xdr:row>
      <xdr:rowOff>6486</xdr:rowOff>
    </xdr:from>
    <xdr:ext cx="7196457" cy="937629"/>
    <xdr:sp macro="" textlink="">
      <xdr:nvSpPr>
        <xdr:cNvPr id="3" name="Rectangle 2"/>
        <xdr:cNvSpPr/>
      </xdr:nvSpPr>
      <xdr:spPr>
        <a:xfrm rot="20632369">
          <a:off x="1811226" y="2541456"/>
          <a:ext cx="719645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5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Document de travail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/>
  </sheetViews>
  <sheetFormatPr baseColWidth="10" defaultRowHeight="14.3" x14ac:dyDescent="0.25"/>
  <sheetData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8"/>
  <sheetViews>
    <sheetView zoomScale="90" zoomScaleNormal="90" workbookViewId="0">
      <pane ySplit="2" topLeftCell="A6" activePane="bottomLeft" state="frozen"/>
      <selection pane="bottomLeft" activeCell="B1" sqref="B1"/>
    </sheetView>
  </sheetViews>
  <sheetFormatPr baseColWidth="10" defaultRowHeight="14.3" x14ac:dyDescent="0.25"/>
  <cols>
    <col min="1" max="1" width="3.28515625" customWidth="1"/>
    <col min="2" max="2" width="51.140625" customWidth="1"/>
    <col min="3" max="3" width="13.140625" customWidth="1"/>
    <col min="4" max="4" width="11.85546875" customWidth="1"/>
    <col min="5" max="5" width="10.140625" customWidth="1"/>
    <col min="6" max="7" width="11.140625" customWidth="1"/>
    <col min="8" max="8" width="10.28515625" customWidth="1"/>
    <col min="9" max="9" width="27.42578125" style="1" bestFit="1" customWidth="1"/>
    <col min="10" max="10" width="11.85546875" style="6" customWidth="1"/>
    <col min="11" max="11" width="25.140625" style="11" customWidth="1"/>
  </cols>
  <sheetData>
    <row r="2" spans="2:11" ht="28.55" x14ac:dyDescent="0.25">
      <c r="B2" s="9" t="s">
        <v>2</v>
      </c>
      <c r="C2" s="5">
        <v>44</v>
      </c>
      <c r="D2" s="5">
        <v>49</v>
      </c>
      <c r="E2" s="5">
        <v>53</v>
      </c>
      <c r="F2" s="5">
        <v>72</v>
      </c>
      <c r="G2" s="5">
        <v>85</v>
      </c>
      <c r="H2" s="100" t="s">
        <v>17</v>
      </c>
      <c r="I2" s="10" t="s">
        <v>0</v>
      </c>
      <c r="J2" s="10" t="s">
        <v>31</v>
      </c>
      <c r="K2" s="10" t="s">
        <v>1</v>
      </c>
    </row>
    <row r="3" spans="2:11" ht="28.55" x14ac:dyDescent="0.25">
      <c r="B3" s="132" t="s">
        <v>69</v>
      </c>
      <c r="C3" s="134">
        <v>23908</v>
      </c>
      <c r="D3" s="134">
        <v>21865</v>
      </c>
      <c r="E3" s="134">
        <v>6770</v>
      </c>
      <c r="F3" s="134">
        <v>12390</v>
      </c>
      <c r="G3" s="134">
        <v>14001</v>
      </c>
      <c r="H3" s="101">
        <f>SUM(C3:G3)</f>
        <v>78934</v>
      </c>
      <c r="I3" s="4" t="s">
        <v>8</v>
      </c>
      <c r="J3" s="7">
        <v>42795</v>
      </c>
      <c r="K3" s="98" t="s">
        <v>32</v>
      </c>
    </row>
    <row r="4" spans="2:11" ht="28.55" x14ac:dyDescent="0.25">
      <c r="B4" s="2" t="s">
        <v>87</v>
      </c>
      <c r="C4" s="79">
        <f>C3/$H$3</f>
        <v>0.30288595535510682</v>
      </c>
      <c r="D4" s="79">
        <f t="shared" ref="D4:H4" si="0">D3/$H$3</f>
        <v>0.27700357260496111</v>
      </c>
      <c r="E4" s="79">
        <f t="shared" si="0"/>
        <v>8.5767856690399574E-2</v>
      </c>
      <c r="F4" s="79">
        <f t="shared" si="0"/>
        <v>0.15696657967415817</v>
      </c>
      <c r="G4" s="79">
        <f t="shared" si="0"/>
        <v>0.17737603567537436</v>
      </c>
      <c r="H4" s="107">
        <f t="shared" si="0"/>
        <v>1</v>
      </c>
      <c r="I4" s="4" t="s">
        <v>8</v>
      </c>
      <c r="J4" s="7">
        <v>42795</v>
      </c>
      <c r="K4" s="98"/>
    </row>
    <row r="5" spans="2:11" ht="28.55" x14ac:dyDescent="0.25">
      <c r="B5" s="2" t="s">
        <v>50</v>
      </c>
      <c r="C5" s="81">
        <v>6.4574154093669067E-2</v>
      </c>
      <c r="D5" s="81">
        <v>2.8771341077539182E-2</v>
      </c>
      <c r="E5" s="81">
        <v>2.9678426713929416E-2</v>
      </c>
      <c r="F5" s="81">
        <v>3.3284968388635872E-2</v>
      </c>
      <c r="G5" s="81">
        <v>3.7540946788230611E-2</v>
      </c>
      <c r="H5" s="103">
        <v>4.1305410991102284E-2</v>
      </c>
      <c r="I5" s="4" t="s">
        <v>8</v>
      </c>
      <c r="J5" s="7" t="s">
        <v>51</v>
      </c>
      <c r="K5" s="21"/>
    </row>
    <row r="6" spans="2:11" ht="28.55" x14ac:dyDescent="0.25">
      <c r="B6" s="2" t="s">
        <v>70</v>
      </c>
      <c r="C6" s="80">
        <v>17.512106045368277</v>
      </c>
      <c r="D6" s="80">
        <v>26.987630001012114</v>
      </c>
      <c r="E6" s="80">
        <v>21.984802234201467</v>
      </c>
      <c r="F6" s="80">
        <v>21.796303952009428</v>
      </c>
      <c r="G6" s="80">
        <v>21.000008999361047</v>
      </c>
      <c r="H6" s="102">
        <v>21.227308127552099</v>
      </c>
      <c r="I6" s="4" t="s">
        <v>8</v>
      </c>
      <c r="J6" s="7">
        <v>42795</v>
      </c>
      <c r="K6" s="21"/>
    </row>
    <row r="7" spans="2:11" ht="44.2" customHeight="1" x14ac:dyDescent="0.25">
      <c r="B7" s="91" t="s">
        <v>56</v>
      </c>
      <c r="C7" s="165">
        <v>3017</v>
      </c>
      <c r="D7" s="165">
        <v>1868</v>
      </c>
      <c r="E7" s="165">
        <v>955</v>
      </c>
      <c r="F7" s="165">
        <v>1162</v>
      </c>
      <c r="G7" s="165">
        <v>1303</v>
      </c>
      <c r="H7" s="166">
        <f>SUM(C7:G7)</f>
        <v>8305</v>
      </c>
      <c r="I7" s="163" t="s">
        <v>8</v>
      </c>
      <c r="J7" s="164">
        <v>42795</v>
      </c>
      <c r="K7" s="21"/>
    </row>
    <row r="8" spans="2:11" ht="44.2" customHeight="1" x14ac:dyDescent="0.25">
      <c r="B8" s="91" t="s">
        <v>63</v>
      </c>
      <c r="C8" s="167">
        <v>0.36526350679482927</v>
      </c>
      <c r="D8" s="167">
        <v>0.26927194860813702</v>
      </c>
      <c r="E8" s="167">
        <v>0.45130890052356021</v>
      </c>
      <c r="F8" s="167">
        <v>0.26764199655765919</v>
      </c>
      <c r="G8" s="167">
        <v>0.27705295471987723</v>
      </c>
      <c r="H8" s="168">
        <v>0.32606863335340158</v>
      </c>
      <c r="I8" s="163" t="s">
        <v>8</v>
      </c>
      <c r="J8" s="164">
        <v>42795</v>
      </c>
      <c r="K8" s="21"/>
    </row>
    <row r="9" spans="2:11" ht="44.2" customHeight="1" x14ac:dyDescent="0.25">
      <c r="B9" s="91" t="s">
        <v>64</v>
      </c>
      <c r="C9" s="167">
        <v>0.20583360954590654</v>
      </c>
      <c r="D9" s="167">
        <v>0.21092077087794434</v>
      </c>
      <c r="E9" s="167">
        <v>9.6335078534031407E-2</v>
      </c>
      <c r="F9" s="167">
        <v>0.17383820998278829</v>
      </c>
      <c r="G9" s="167">
        <v>0.20721412125863392</v>
      </c>
      <c r="H9" s="168">
        <v>0.19012642986152919</v>
      </c>
      <c r="I9" s="163" t="s">
        <v>8</v>
      </c>
      <c r="J9" s="164">
        <v>42795</v>
      </c>
      <c r="K9" s="21"/>
    </row>
    <row r="10" spans="2:11" ht="44.2" customHeight="1" x14ac:dyDescent="0.25">
      <c r="B10" s="91" t="s">
        <v>65</v>
      </c>
      <c r="C10" s="167">
        <v>0.22074908849850844</v>
      </c>
      <c r="D10" s="167">
        <v>0.23608137044967881</v>
      </c>
      <c r="E10" s="167">
        <v>0.16020942408376965</v>
      </c>
      <c r="F10" s="167">
        <v>0.2538726333907057</v>
      </c>
      <c r="G10" s="167">
        <v>0.22793553338449732</v>
      </c>
      <c r="H10" s="168">
        <v>0.22299819385912101</v>
      </c>
      <c r="I10" s="163" t="s">
        <v>8</v>
      </c>
      <c r="J10" s="164">
        <v>42795</v>
      </c>
      <c r="K10" s="21"/>
    </row>
    <row r="11" spans="2:11" ht="44.2" customHeight="1" x14ac:dyDescent="0.25">
      <c r="B11" s="91" t="s">
        <v>66</v>
      </c>
      <c r="C11" s="167">
        <v>0.11037454424925422</v>
      </c>
      <c r="D11" s="167">
        <v>0.12366167023554604</v>
      </c>
      <c r="E11" s="167">
        <v>9.6335078534031407E-2</v>
      </c>
      <c r="F11" s="167">
        <v>0.11962134251290878</v>
      </c>
      <c r="G11" s="167">
        <v>0.10437452033768227</v>
      </c>
      <c r="H11" s="168">
        <v>0.11210114388922336</v>
      </c>
      <c r="I11" s="163" t="s">
        <v>8</v>
      </c>
      <c r="J11" s="164">
        <v>42795</v>
      </c>
      <c r="K11" s="21"/>
    </row>
    <row r="12" spans="2:11" ht="44.2" customHeight="1" x14ac:dyDescent="0.25">
      <c r="B12" s="91" t="s">
        <v>67</v>
      </c>
      <c r="C12" s="167">
        <v>4.6403712296983757E-2</v>
      </c>
      <c r="D12" s="167">
        <v>6.2098501070663809E-2</v>
      </c>
      <c r="E12" s="167">
        <v>6.8062827225130892E-2</v>
      </c>
      <c r="F12" s="167">
        <v>7.6592082616179002E-2</v>
      </c>
      <c r="G12" s="167">
        <v>7.444359171143515E-2</v>
      </c>
      <c r="H12" s="168">
        <v>6.1047561709813368E-2</v>
      </c>
      <c r="I12" s="163" t="s">
        <v>8</v>
      </c>
      <c r="J12" s="164">
        <v>42795</v>
      </c>
      <c r="K12" s="21"/>
    </row>
    <row r="13" spans="2:11" ht="44.2" customHeight="1" x14ac:dyDescent="0.25">
      <c r="B13" s="91" t="s">
        <v>68</v>
      </c>
      <c r="C13" s="167">
        <v>5.1375538614517734E-2</v>
      </c>
      <c r="D13" s="167">
        <v>9.7965738758029983E-2</v>
      </c>
      <c r="E13" s="167">
        <v>0.12774869109947645</v>
      </c>
      <c r="F13" s="167">
        <v>0.10843373493975904</v>
      </c>
      <c r="G13" s="167">
        <v>0.10897927858787414</v>
      </c>
      <c r="H13" s="168">
        <v>8.7658037326911506E-2</v>
      </c>
      <c r="I13" s="163" t="s">
        <v>8</v>
      </c>
      <c r="J13" s="164">
        <v>42795</v>
      </c>
      <c r="K13" s="21"/>
    </row>
    <row r="14" spans="2:11" s="3" customFormat="1" ht="28.55" customHeight="1" x14ac:dyDescent="0.25">
      <c r="B14" s="2" t="s">
        <v>18</v>
      </c>
      <c r="C14" s="78">
        <v>1632</v>
      </c>
      <c r="D14" s="78">
        <v>809</v>
      </c>
      <c r="E14" s="78">
        <v>277</v>
      </c>
      <c r="F14" s="78">
        <v>516</v>
      </c>
      <c r="G14" s="78">
        <v>657</v>
      </c>
      <c r="H14" s="101">
        <f>SUM(C14:G14)</f>
        <v>3891</v>
      </c>
      <c r="I14" s="4" t="s">
        <v>8</v>
      </c>
      <c r="J14" s="8">
        <v>2016</v>
      </c>
      <c r="K14" s="98" t="s">
        <v>55</v>
      </c>
    </row>
    <row r="15" spans="2:11" s="3" customFormat="1" ht="28.55" customHeight="1" x14ac:dyDescent="0.25">
      <c r="B15" s="2" t="s">
        <v>30</v>
      </c>
      <c r="C15" s="82">
        <f t="shared" ref="C15:H15" si="1">C14/C3</f>
        <v>6.8261669733980262E-2</v>
      </c>
      <c r="D15" s="82">
        <f t="shared" si="1"/>
        <v>3.6999771324033842E-2</v>
      </c>
      <c r="E15" s="82">
        <f t="shared" si="1"/>
        <v>4.0915805022156575E-2</v>
      </c>
      <c r="F15" s="82">
        <f t="shared" si="1"/>
        <v>4.1646489104116224E-2</v>
      </c>
      <c r="G15" s="82">
        <f t="shared" si="1"/>
        <v>4.6925219627169487E-2</v>
      </c>
      <c r="H15" s="104">
        <f t="shared" si="1"/>
        <v>4.9294347176121821E-2</v>
      </c>
      <c r="I15" s="4" t="s">
        <v>8</v>
      </c>
      <c r="J15" s="8">
        <v>2016</v>
      </c>
      <c r="K15" s="98" t="s">
        <v>55</v>
      </c>
    </row>
    <row r="16" spans="2:11" s="3" customFormat="1" ht="28.55" customHeight="1" x14ac:dyDescent="0.25">
      <c r="B16" s="2" t="s">
        <v>52</v>
      </c>
      <c r="C16" s="78">
        <v>7934</v>
      </c>
      <c r="D16" s="78">
        <v>3893</v>
      </c>
      <c r="E16" s="78">
        <v>1275</v>
      </c>
      <c r="F16" s="78">
        <v>2488</v>
      </c>
      <c r="G16" s="78">
        <v>3082</v>
      </c>
      <c r="H16" s="101">
        <f>SUM(C16:G16)</f>
        <v>18672</v>
      </c>
      <c r="I16" s="4" t="s">
        <v>8</v>
      </c>
      <c r="J16" s="8" t="s">
        <v>3</v>
      </c>
      <c r="K16" s="98" t="s">
        <v>55</v>
      </c>
    </row>
    <row r="17" spans="2:11" s="3" customFormat="1" ht="28.55" customHeight="1" x14ac:dyDescent="0.25">
      <c r="B17" s="2" t="s">
        <v>28</v>
      </c>
      <c r="C17" s="82">
        <f t="shared" ref="C17:H17" si="2">C16/C3</f>
        <v>0.33185544587585747</v>
      </c>
      <c r="D17" s="82">
        <f t="shared" si="2"/>
        <v>0.17804710724902811</v>
      </c>
      <c r="E17" s="82">
        <f t="shared" si="2"/>
        <v>0.18833087149187591</v>
      </c>
      <c r="F17" s="82">
        <f t="shared" si="2"/>
        <v>0.20080710250201775</v>
      </c>
      <c r="G17" s="82">
        <f t="shared" si="2"/>
        <v>0.22012713377615883</v>
      </c>
      <c r="H17" s="104">
        <f t="shared" si="2"/>
        <v>0.23655205614817443</v>
      </c>
      <c r="I17" s="4" t="s">
        <v>8</v>
      </c>
      <c r="J17" s="8" t="s">
        <v>3</v>
      </c>
      <c r="K17" s="98" t="s">
        <v>55</v>
      </c>
    </row>
    <row r="18" spans="2:11" s="3" customFormat="1" ht="28.55" customHeight="1" x14ac:dyDescent="0.25">
      <c r="B18" s="2" t="s">
        <v>13</v>
      </c>
      <c r="C18" s="78">
        <v>1616</v>
      </c>
      <c r="D18" s="78">
        <v>789.4</v>
      </c>
      <c r="E18" s="78">
        <v>285.2</v>
      </c>
      <c r="F18" s="78">
        <v>507</v>
      </c>
      <c r="G18" s="78">
        <v>620.4</v>
      </c>
      <c r="H18" s="101">
        <v>3818</v>
      </c>
      <c r="I18" s="4" t="s">
        <v>8</v>
      </c>
      <c r="J18" s="8">
        <v>2016</v>
      </c>
      <c r="K18" s="98" t="s">
        <v>55</v>
      </c>
    </row>
    <row r="19" spans="2:11" s="3" customFormat="1" ht="6.45" customHeight="1" x14ac:dyDescent="0.25">
      <c r="B19" s="13"/>
      <c r="C19" s="14"/>
      <c r="D19" s="14"/>
      <c r="E19" s="14"/>
      <c r="F19" s="14"/>
      <c r="G19" s="14"/>
      <c r="H19" s="14"/>
      <c r="I19" s="15"/>
      <c r="J19" s="16"/>
      <c r="K19" s="17"/>
    </row>
    <row r="20" spans="2:11" s="3" customFormat="1" ht="29.25" customHeight="1" x14ac:dyDescent="0.25">
      <c r="H20" s="97"/>
      <c r="I20" s="1"/>
      <c r="J20" s="6"/>
      <c r="K20" s="11"/>
    </row>
    <row r="21" spans="2:11" x14ac:dyDescent="0.25">
      <c r="B21" s="84"/>
      <c r="C21" s="169"/>
      <c r="D21" s="169"/>
      <c r="E21" s="169"/>
      <c r="F21" s="169"/>
      <c r="G21" s="169"/>
      <c r="H21" s="169"/>
    </row>
    <row r="22" spans="2:11" x14ac:dyDescent="0.25">
      <c r="B22" s="84"/>
      <c r="C22" s="86"/>
      <c r="D22" s="86"/>
      <c r="E22" s="86"/>
      <c r="F22" s="86"/>
      <c r="G22" s="86"/>
      <c r="H22" s="86"/>
    </row>
    <row r="23" spans="2:11" x14ac:dyDescent="0.25">
      <c r="B23" s="84"/>
      <c r="C23" s="85"/>
      <c r="D23" s="85"/>
      <c r="E23" s="85"/>
      <c r="F23" s="85"/>
      <c r="G23" s="85"/>
      <c r="H23" s="86"/>
    </row>
    <row r="24" spans="2:11" x14ac:dyDescent="0.25">
      <c r="B24" s="84"/>
      <c r="C24" s="87"/>
      <c r="D24" s="87"/>
      <c r="E24" s="87"/>
      <c r="F24" s="87"/>
      <c r="G24" s="87"/>
      <c r="H24" s="87"/>
    </row>
    <row r="25" spans="2:11" x14ac:dyDescent="0.25">
      <c r="B25" s="84"/>
      <c r="C25" s="87"/>
      <c r="D25" s="87"/>
      <c r="E25" s="87"/>
      <c r="F25" s="87"/>
      <c r="G25" s="87"/>
      <c r="H25" s="87"/>
    </row>
    <row r="26" spans="2:11" x14ac:dyDescent="0.25">
      <c r="B26" s="84"/>
      <c r="C26" s="87"/>
      <c r="D26" s="87"/>
      <c r="E26" s="87"/>
      <c r="F26" s="87"/>
      <c r="G26" s="87"/>
      <c r="H26" s="87"/>
    </row>
    <row r="27" spans="2:11" x14ac:dyDescent="0.25">
      <c r="B27" s="84"/>
      <c r="C27" s="87"/>
      <c r="D27" s="87"/>
      <c r="E27" s="87"/>
      <c r="F27" s="87"/>
      <c r="G27" s="87"/>
      <c r="H27" s="87"/>
    </row>
    <row r="28" spans="2:11" x14ac:dyDescent="0.25">
      <c r="B28" s="84"/>
      <c r="C28" s="87"/>
      <c r="D28" s="87"/>
      <c r="E28" s="87"/>
      <c r="F28" s="87"/>
      <c r="G28" s="87"/>
      <c r="H28" s="87"/>
    </row>
    <row r="29" spans="2:11" x14ac:dyDescent="0.25">
      <c r="B29" s="85"/>
      <c r="C29" s="87"/>
      <c r="D29" s="87"/>
      <c r="E29" s="87"/>
      <c r="F29" s="87"/>
      <c r="G29" s="87"/>
      <c r="H29" s="87"/>
    </row>
    <row r="30" spans="2:11" x14ac:dyDescent="0.25">
      <c r="B30" s="84"/>
      <c r="C30" s="88"/>
      <c r="D30" s="88"/>
      <c r="E30" s="88"/>
      <c r="F30" s="88"/>
      <c r="G30" s="88"/>
      <c r="H30" s="88"/>
    </row>
    <row r="31" spans="2:11" x14ac:dyDescent="0.25">
      <c r="B31" s="85"/>
      <c r="C31" s="85"/>
      <c r="D31" s="85"/>
      <c r="E31" s="85"/>
      <c r="F31" s="85"/>
      <c r="G31" s="85"/>
      <c r="H31" s="85"/>
    </row>
    <row r="32" spans="2:11" x14ac:dyDescent="0.25">
      <c r="B32" s="84"/>
      <c r="C32" s="89"/>
      <c r="D32" s="89"/>
      <c r="E32" s="89"/>
      <c r="F32" s="89"/>
      <c r="G32" s="89"/>
      <c r="H32" s="89"/>
    </row>
    <row r="33" spans="2:8" x14ac:dyDescent="0.25">
      <c r="B33" s="85"/>
      <c r="C33" s="85"/>
      <c r="D33" s="85"/>
      <c r="E33" s="85"/>
      <c r="F33" s="85"/>
      <c r="G33" s="85"/>
      <c r="H33" s="85"/>
    </row>
    <row r="34" spans="2:8" x14ac:dyDescent="0.25">
      <c r="B34" s="85"/>
      <c r="C34" s="85"/>
      <c r="D34" s="85"/>
      <c r="E34" s="85"/>
      <c r="F34" s="85"/>
      <c r="G34" s="85"/>
      <c r="H34" s="85"/>
    </row>
    <row r="35" spans="2:8" x14ac:dyDescent="0.25">
      <c r="B35" s="85"/>
      <c r="C35" s="85"/>
      <c r="D35" s="85"/>
      <c r="E35" s="85"/>
      <c r="F35" s="85"/>
      <c r="G35" s="85"/>
      <c r="H35" s="85"/>
    </row>
    <row r="36" spans="2:8" x14ac:dyDescent="0.25">
      <c r="B36" s="84"/>
      <c r="C36" s="86"/>
      <c r="D36" s="86"/>
      <c r="E36" s="86"/>
      <c r="F36" s="86"/>
      <c r="G36" s="86"/>
      <c r="H36" s="86"/>
    </row>
    <row r="37" spans="2:8" x14ac:dyDescent="0.25">
      <c r="B37" s="84"/>
      <c r="C37" s="86"/>
      <c r="D37" s="86"/>
      <c r="E37" s="86"/>
      <c r="F37" s="86"/>
      <c r="G37" s="86"/>
      <c r="H37" s="86"/>
    </row>
    <row r="38" spans="2:8" x14ac:dyDescent="0.25">
      <c r="B38" s="84"/>
      <c r="C38" s="86"/>
      <c r="D38" s="86"/>
      <c r="E38" s="86"/>
      <c r="F38" s="86"/>
      <c r="G38" s="86"/>
      <c r="H38" s="86"/>
    </row>
    <row r="39" spans="2:8" x14ac:dyDescent="0.25">
      <c r="B39" s="84"/>
      <c r="C39" s="86"/>
      <c r="D39" s="86"/>
      <c r="E39" s="86"/>
      <c r="F39" s="86"/>
      <c r="G39" s="86"/>
      <c r="H39" s="86"/>
    </row>
    <row r="40" spans="2:8" x14ac:dyDescent="0.25">
      <c r="B40" s="84"/>
      <c r="C40" s="86"/>
      <c r="D40" s="86"/>
      <c r="E40" s="86"/>
      <c r="F40" s="86"/>
      <c r="G40" s="86"/>
      <c r="H40" s="86"/>
    </row>
    <row r="41" spans="2:8" x14ac:dyDescent="0.25">
      <c r="B41" s="84"/>
      <c r="C41" s="86"/>
      <c r="D41" s="86"/>
      <c r="E41" s="86"/>
      <c r="F41" s="86"/>
      <c r="G41" s="86"/>
      <c r="H41" s="86"/>
    </row>
    <row r="42" spans="2:8" x14ac:dyDescent="0.25">
      <c r="B42" s="85"/>
      <c r="C42" s="85"/>
      <c r="D42" s="85"/>
      <c r="E42" s="85"/>
      <c r="F42" s="85"/>
      <c r="G42" s="85"/>
      <c r="H42" s="85"/>
    </row>
    <row r="43" spans="2:8" x14ac:dyDescent="0.25">
      <c r="B43" s="84"/>
      <c r="C43" s="87"/>
      <c r="D43" s="87"/>
      <c r="E43" s="87"/>
      <c r="F43" s="87"/>
      <c r="G43" s="87"/>
      <c r="H43" s="87"/>
    </row>
    <row r="44" spans="2:8" x14ac:dyDescent="0.25">
      <c r="B44" s="84"/>
      <c r="C44" s="87"/>
      <c r="D44" s="87"/>
      <c r="E44" s="87"/>
      <c r="F44" s="87"/>
      <c r="G44" s="87"/>
      <c r="H44" s="87"/>
    </row>
    <row r="45" spans="2:8" x14ac:dyDescent="0.25">
      <c r="B45" s="84"/>
      <c r="C45" s="87"/>
      <c r="D45" s="87"/>
      <c r="E45" s="87"/>
      <c r="F45" s="87"/>
      <c r="G45" s="87"/>
      <c r="H45" s="87"/>
    </row>
    <row r="46" spans="2:8" x14ac:dyDescent="0.25">
      <c r="B46" s="84"/>
      <c r="C46" s="87"/>
      <c r="D46" s="87"/>
      <c r="E46" s="87"/>
      <c r="F46" s="87"/>
      <c r="G46" s="87"/>
      <c r="H46" s="87"/>
    </row>
    <row r="47" spans="2:8" x14ac:dyDescent="0.25">
      <c r="B47" s="84"/>
      <c r="C47" s="87"/>
      <c r="D47" s="87"/>
      <c r="E47" s="87"/>
      <c r="F47" s="87"/>
      <c r="G47" s="87"/>
      <c r="H47" s="87"/>
    </row>
    <row r="48" spans="2:8" x14ac:dyDescent="0.25">
      <c r="B48" s="85"/>
      <c r="C48" s="87"/>
      <c r="D48" s="87"/>
      <c r="E48" s="87"/>
      <c r="F48" s="87"/>
      <c r="G48" s="87"/>
      <c r="H48" s="87"/>
    </row>
    <row r="49" spans="2:8" x14ac:dyDescent="0.25">
      <c r="B49" s="84"/>
      <c r="C49" s="88"/>
      <c r="D49" s="88"/>
      <c r="E49" s="88"/>
      <c r="F49" s="88"/>
      <c r="G49" s="88"/>
      <c r="H49" s="88"/>
    </row>
    <row r="50" spans="2:8" x14ac:dyDescent="0.25">
      <c r="B50" s="2"/>
      <c r="C50" s="77"/>
      <c r="D50" s="77"/>
      <c r="E50" s="77"/>
      <c r="F50" s="77"/>
      <c r="G50" s="77"/>
      <c r="H50" s="77"/>
    </row>
    <row r="53" spans="2:8" x14ac:dyDescent="0.25">
      <c r="B53" s="84"/>
      <c r="C53" s="86"/>
      <c r="D53" s="86"/>
      <c r="E53" s="86"/>
      <c r="F53" s="86"/>
      <c r="G53" s="86"/>
      <c r="H53" s="86"/>
    </row>
    <row r="54" spans="2:8" x14ac:dyDescent="0.25">
      <c r="B54" s="84"/>
      <c r="C54" s="86"/>
      <c r="D54" s="86"/>
      <c r="E54" s="86"/>
      <c r="F54" s="86"/>
      <c r="G54" s="86"/>
      <c r="H54" s="86"/>
    </row>
    <row r="55" spans="2:8" x14ac:dyDescent="0.25">
      <c r="B55" s="84"/>
      <c r="C55" s="86"/>
      <c r="D55" s="86"/>
      <c r="E55" s="86"/>
      <c r="F55" s="86"/>
      <c r="G55" s="86"/>
      <c r="H55" s="86"/>
    </row>
    <row r="56" spans="2:8" x14ac:dyDescent="0.25">
      <c r="B56" s="84"/>
      <c r="C56" s="86"/>
      <c r="D56" s="86"/>
      <c r="E56" s="86"/>
      <c r="F56" s="86"/>
      <c r="G56" s="86"/>
      <c r="H56" s="86"/>
    </row>
    <row r="57" spans="2:8" x14ac:dyDescent="0.25">
      <c r="B57" s="84"/>
      <c r="C57" s="86"/>
      <c r="D57" s="86"/>
      <c r="E57" s="86"/>
      <c r="F57" s="86"/>
      <c r="G57" s="86"/>
      <c r="H57" s="86"/>
    </row>
    <row r="58" spans="2:8" x14ac:dyDescent="0.25">
      <c r="B58" s="85"/>
      <c r="C58" s="90"/>
      <c r="D58" s="90"/>
      <c r="E58" s="90"/>
      <c r="F58" s="90"/>
      <c r="G58" s="90"/>
      <c r="H58" s="90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ignoredErrors>
    <ignoredError sqref="H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baseColWidth="10" defaultRowHeight="14.3" x14ac:dyDescent="0.25"/>
  <cols>
    <col min="1" max="1" width="3.28515625" customWidth="1"/>
    <col min="2" max="2" width="46.140625" customWidth="1"/>
    <col min="3" max="7" width="10.140625" customWidth="1"/>
    <col min="8" max="8" width="10.28515625" customWidth="1"/>
    <col min="9" max="9" width="15.28515625" customWidth="1"/>
    <col min="10" max="10" width="18.5703125" style="1" customWidth="1"/>
    <col min="11" max="11" width="11.42578125" style="6"/>
    <col min="12" max="12" width="25.140625" style="11" customWidth="1"/>
  </cols>
  <sheetData>
    <row r="2" spans="2:12" ht="28.55" x14ac:dyDescent="0.25">
      <c r="B2" s="9" t="s">
        <v>2</v>
      </c>
      <c r="C2" s="5">
        <v>44</v>
      </c>
      <c r="D2" s="5">
        <v>49</v>
      </c>
      <c r="E2" s="5">
        <v>53</v>
      </c>
      <c r="F2" s="5">
        <v>72</v>
      </c>
      <c r="G2" s="5">
        <v>85</v>
      </c>
      <c r="H2" s="117" t="s">
        <v>17</v>
      </c>
      <c r="I2" s="118" t="s">
        <v>58</v>
      </c>
      <c r="J2" s="10" t="s">
        <v>0</v>
      </c>
      <c r="K2" s="10" t="s">
        <v>31</v>
      </c>
      <c r="L2" s="10" t="s">
        <v>1</v>
      </c>
    </row>
    <row r="3" spans="2:12" s="3" customFormat="1" ht="27.8" customHeight="1" x14ac:dyDescent="0.25">
      <c r="B3" s="132" t="s">
        <v>4</v>
      </c>
      <c r="C3" s="133">
        <v>4839</v>
      </c>
      <c r="D3" s="133">
        <v>3091</v>
      </c>
      <c r="E3" s="133">
        <v>1046</v>
      </c>
      <c r="F3" s="133">
        <v>1625</v>
      </c>
      <c r="G3" s="133">
        <v>2347</v>
      </c>
      <c r="H3" s="119">
        <v>12948</v>
      </c>
      <c r="I3" s="120">
        <v>180359</v>
      </c>
      <c r="J3" s="4" t="s">
        <v>5</v>
      </c>
      <c r="K3" s="8" t="s">
        <v>48</v>
      </c>
      <c r="L3" s="11"/>
    </row>
    <row r="4" spans="2:12" s="3" customFormat="1" ht="28.55" x14ac:dyDescent="0.25">
      <c r="B4" s="2" t="s">
        <v>19</v>
      </c>
      <c r="C4" s="112">
        <v>0</v>
      </c>
      <c r="D4" s="112">
        <v>-1.7999999999999999E-2</v>
      </c>
      <c r="E4" s="112">
        <v>-1.2E-2</v>
      </c>
      <c r="F4" s="112">
        <v>-2.3E-2</v>
      </c>
      <c r="G4" s="112">
        <v>-5.0000000000000001E-3</v>
      </c>
      <c r="H4" s="121">
        <v>-8.9999999999999993E-3</v>
      </c>
      <c r="I4" s="122">
        <f>(I3-181215)/181215</f>
        <v>-4.7236707778053697E-3</v>
      </c>
      <c r="J4" s="4" t="s">
        <v>5</v>
      </c>
      <c r="K4" s="4" t="s">
        <v>49</v>
      </c>
      <c r="L4" s="11"/>
    </row>
    <row r="5" spans="2:12" s="3" customFormat="1" ht="28.55" x14ac:dyDescent="0.25">
      <c r="B5" s="2" t="s">
        <v>7</v>
      </c>
      <c r="C5" s="72">
        <v>0.37372567191844303</v>
      </c>
      <c r="D5" s="72">
        <v>0.23872412727834413</v>
      </c>
      <c r="E5" s="72">
        <v>8.0784677170219338E-2</v>
      </c>
      <c r="F5" s="72">
        <v>0.12550200803212852</v>
      </c>
      <c r="G5" s="72">
        <v>0.18126351560086501</v>
      </c>
      <c r="H5" s="123">
        <v>1</v>
      </c>
      <c r="I5" s="124" t="s">
        <v>59</v>
      </c>
      <c r="J5" s="4" t="s">
        <v>5</v>
      </c>
      <c r="K5" s="8" t="s">
        <v>48</v>
      </c>
      <c r="L5" s="11"/>
    </row>
    <row r="6" spans="2:12" s="3" customFormat="1" ht="28.55" customHeight="1" x14ac:dyDescent="0.25">
      <c r="B6" s="2" t="s">
        <v>6</v>
      </c>
      <c r="C6" s="94">
        <v>0.20240087000167309</v>
      </c>
      <c r="D6" s="83">
        <v>0.14136748227761262</v>
      </c>
      <c r="E6" s="83">
        <v>0.15450516986706056</v>
      </c>
      <c r="F6" s="83">
        <v>0.1311541565778854</v>
      </c>
      <c r="G6" s="83">
        <v>0.16763088350832084</v>
      </c>
      <c r="H6" s="125">
        <v>0.16403577672485875</v>
      </c>
      <c r="I6" s="135">
        <f>I3/1310000</f>
        <v>0.13767862595419847</v>
      </c>
      <c r="J6" s="4" t="s">
        <v>71</v>
      </c>
      <c r="K6" s="8" t="s">
        <v>48</v>
      </c>
      <c r="L6" s="98" t="s">
        <v>55</v>
      </c>
    </row>
    <row r="7" spans="2:12" s="3" customFormat="1" ht="29.25" customHeight="1" x14ac:dyDescent="0.25">
      <c r="B7" s="3" t="s">
        <v>9</v>
      </c>
      <c r="C7" s="108">
        <v>49599</v>
      </c>
      <c r="D7" s="108">
        <v>31317</v>
      </c>
      <c r="E7" s="108">
        <v>9632</v>
      </c>
      <c r="F7" s="108">
        <v>15620</v>
      </c>
      <c r="G7" s="108">
        <v>21477</v>
      </c>
      <c r="H7" s="119">
        <v>127645</v>
      </c>
      <c r="I7" s="120">
        <v>1799434</v>
      </c>
      <c r="J7" s="4" t="s">
        <v>5</v>
      </c>
      <c r="K7" s="8" t="s">
        <v>48</v>
      </c>
      <c r="L7" s="11"/>
    </row>
    <row r="8" spans="2:12" s="3" customFormat="1" ht="29.25" customHeight="1" x14ac:dyDescent="0.25">
      <c r="B8" s="2" t="s">
        <v>60</v>
      </c>
      <c r="C8" s="112">
        <v>1.435670900055218E-2</v>
      </c>
      <c r="D8" s="112">
        <v>1.1400335873918099E-2</v>
      </c>
      <c r="E8" s="112">
        <v>1.3148206584621857E-2</v>
      </c>
      <c r="F8" s="112">
        <v>1.3430221241808862E-2</v>
      </c>
      <c r="G8" s="112">
        <v>3.832671184856275E-3</v>
      </c>
      <c r="H8" s="121">
        <v>1.1642467664215065E-2</v>
      </c>
      <c r="I8" s="122">
        <v>-3.315571999867067E-3</v>
      </c>
      <c r="J8" s="4" t="s">
        <v>5</v>
      </c>
      <c r="K8" s="4" t="s">
        <v>49</v>
      </c>
      <c r="L8" s="11"/>
    </row>
    <row r="9" spans="2:12" s="3" customFormat="1" ht="29.25" customHeight="1" x14ac:dyDescent="0.25">
      <c r="B9" s="2" t="s">
        <v>11</v>
      </c>
      <c r="C9" s="72">
        <v>0.38856986172588037</v>
      </c>
      <c r="D9" s="72">
        <v>0.24534451016491049</v>
      </c>
      <c r="E9" s="72">
        <v>7.5459281601316153E-2</v>
      </c>
      <c r="F9" s="72">
        <v>0.12237063731442673</v>
      </c>
      <c r="G9" s="72">
        <v>0.16825570919346625</v>
      </c>
      <c r="H9" s="123">
        <v>1</v>
      </c>
      <c r="I9" s="124" t="s">
        <v>59</v>
      </c>
      <c r="J9" s="4" t="s">
        <v>5</v>
      </c>
      <c r="K9" s="8" t="s">
        <v>48</v>
      </c>
      <c r="L9" s="11"/>
    </row>
    <row r="10" spans="2:12" s="3" customFormat="1" ht="29.25" customHeight="1" x14ac:dyDescent="0.25">
      <c r="B10" s="2" t="s">
        <v>14</v>
      </c>
      <c r="C10" s="73">
        <v>10.249845009299442</v>
      </c>
      <c r="D10" s="73">
        <v>10.131672597864769</v>
      </c>
      <c r="E10" s="73">
        <v>9.2084130019120458</v>
      </c>
      <c r="F10" s="73">
        <v>9.6123076923076916</v>
      </c>
      <c r="G10" s="73">
        <v>9.1508308478909246</v>
      </c>
      <c r="H10" s="126">
        <v>9.8582792709298737</v>
      </c>
      <c r="I10" s="127">
        <f>I7/I3</f>
        <v>9.9769570689569136</v>
      </c>
      <c r="J10" s="4" t="s">
        <v>5</v>
      </c>
      <c r="K10" s="8" t="s">
        <v>48</v>
      </c>
      <c r="L10" s="11"/>
    </row>
    <row r="11" spans="2:12" s="3" customFormat="1" ht="29.25" customHeight="1" x14ac:dyDescent="0.25">
      <c r="B11" s="2" t="s">
        <v>16</v>
      </c>
      <c r="C11" s="113">
        <v>9.911117860753979E-2</v>
      </c>
      <c r="D11" s="113">
        <v>0.11825232600289995</v>
      </c>
      <c r="E11" s="113">
        <v>9.5152479081667934E-2</v>
      </c>
      <c r="F11" s="113">
        <v>8.7726688120952745E-2</v>
      </c>
      <c r="G11" s="113">
        <v>0.10207311509068097</v>
      </c>
      <c r="H11" s="128">
        <v>0.10171256727316771</v>
      </c>
      <c r="I11" s="129">
        <v>8.1211628975025166E-2</v>
      </c>
      <c r="J11" s="4" t="s">
        <v>5</v>
      </c>
      <c r="K11" s="8" t="s">
        <v>48</v>
      </c>
      <c r="L11" s="11"/>
    </row>
    <row r="12" spans="2:12" s="3" customFormat="1" ht="28.55" customHeight="1" x14ac:dyDescent="0.25">
      <c r="B12" s="3" t="s">
        <v>10</v>
      </c>
      <c r="C12" s="108">
        <v>41264</v>
      </c>
      <c r="D12" s="108">
        <v>25572</v>
      </c>
      <c r="E12" s="108">
        <v>7918</v>
      </c>
      <c r="F12" s="108">
        <v>12940</v>
      </c>
      <c r="G12" s="108">
        <v>17897</v>
      </c>
      <c r="H12" s="119">
        <v>105591</v>
      </c>
      <c r="I12" s="120">
        <v>1500644</v>
      </c>
      <c r="J12" s="4" t="s">
        <v>5</v>
      </c>
      <c r="K12" s="8" t="s">
        <v>48</v>
      </c>
      <c r="L12" s="11"/>
    </row>
    <row r="13" spans="2:12" s="3" customFormat="1" ht="28.55" customHeight="1" x14ac:dyDescent="0.25">
      <c r="B13" s="2" t="s">
        <v>12</v>
      </c>
      <c r="C13" s="72">
        <v>0.39079088179863813</v>
      </c>
      <c r="D13" s="72">
        <v>0.24217973122709321</v>
      </c>
      <c r="E13" s="72">
        <v>7.4987451582047712E-2</v>
      </c>
      <c r="F13" s="72">
        <v>0.12254832324724645</v>
      </c>
      <c r="G13" s="72">
        <v>0.16949361214497446</v>
      </c>
      <c r="H13" s="123">
        <v>1</v>
      </c>
      <c r="I13" s="124" t="s">
        <v>59</v>
      </c>
      <c r="J13" s="4" t="s">
        <v>5</v>
      </c>
      <c r="K13" s="8" t="s">
        <v>48</v>
      </c>
      <c r="L13" s="11"/>
    </row>
    <row r="14" spans="2:12" s="3" customFormat="1" ht="28.55" customHeight="1" x14ac:dyDescent="0.25">
      <c r="B14" s="2" t="s">
        <v>15</v>
      </c>
      <c r="C14" s="73">
        <v>8.5273816904319073</v>
      </c>
      <c r="D14" s="73">
        <v>8.2730507926237458</v>
      </c>
      <c r="E14" s="73">
        <v>7.5697896749521991</v>
      </c>
      <c r="F14" s="73">
        <v>7.9630769230769234</v>
      </c>
      <c r="G14" s="73">
        <v>7.6254793353216872</v>
      </c>
      <c r="H14" s="126">
        <v>8.1550046339202957</v>
      </c>
      <c r="I14" s="127">
        <f>I12/I3</f>
        <v>8.3203167016894088</v>
      </c>
      <c r="J14" s="4" t="s">
        <v>5</v>
      </c>
      <c r="K14" s="8" t="s">
        <v>48</v>
      </c>
      <c r="L14" s="11"/>
    </row>
    <row r="15" spans="2:12" s="3" customFormat="1" ht="28.55" customHeight="1" x14ac:dyDescent="0.25">
      <c r="B15" s="2" t="s">
        <v>57</v>
      </c>
      <c r="C15" s="110">
        <f t="shared" ref="C15:I15" si="0">C7/C12</f>
        <v>1.201992051182629</v>
      </c>
      <c r="D15" s="110">
        <f t="shared" si="0"/>
        <v>1.224659784138902</v>
      </c>
      <c r="E15" s="110">
        <f t="shared" si="0"/>
        <v>1.2164688052538519</v>
      </c>
      <c r="F15" s="110">
        <f t="shared" si="0"/>
        <v>1.2071097372488409</v>
      </c>
      <c r="G15" s="110">
        <f t="shared" si="0"/>
        <v>1.2000335251718166</v>
      </c>
      <c r="H15" s="130">
        <f t="shared" si="0"/>
        <v>1.2088624977507554</v>
      </c>
      <c r="I15" s="131">
        <f t="shared" si="0"/>
        <v>1.1991078496965304</v>
      </c>
      <c r="J15" s="4" t="s">
        <v>5</v>
      </c>
      <c r="K15" s="8" t="s">
        <v>48</v>
      </c>
      <c r="L15" s="11"/>
    </row>
    <row r="16" spans="2:12" s="3" customFormat="1" ht="7.15" customHeight="1" x14ac:dyDescent="0.25">
      <c r="B16" s="13"/>
      <c r="C16" s="14"/>
      <c r="D16" s="14"/>
      <c r="E16" s="14"/>
      <c r="F16" s="14"/>
      <c r="G16" s="14"/>
      <c r="H16" s="14"/>
      <c r="I16" s="14"/>
      <c r="J16" s="18"/>
      <c r="K16" s="19"/>
      <c r="L16" s="17"/>
    </row>
    <row r="17" spans="2:12" s="3" customFormat="1" ht="29.25" customHeight="1" x14ac:dyDescent="0.25">
      <c r="J17" s="1"/>
      <c r="K17" s="6"/>
      <c r="L17" s="11"/>
    </row>
    <row r="18" spans="2:12" x14ac:dyDescent="0.25">
      <c r="C18" s="170"/>
      <c r="D18" s="170"/>
      <c r="E18" s="170"/>
      <c r="F18" s="170"/>
      <c r="G18" s="170"/>
      <c r="H18" s="170"/>
    </row>
    <row r="19" spans="2:12" ht="15" x14ac:dyDescent="0.25">
      <c r="B19" s="92"/>
      <c r="C19" s="95"/>
      <c r="D19" s="95"/>
      <c r="E19" s="95"/>
      <c r="F19" s="95"/>
      <c r="G19" s="95"/>
      <c r="H19" s="95"/>
      <c r="I19" s="95"/>
    </row>
    <row r="20" spans="2:12" ht="15" x14ac:dyDescent="0.25">
      <c r="B20" s="92"/>
      <c r="C20" s="96"/>
      <c r="D20" s="96"/>
      <c r="E20" s="96"/>
      <c r="F20" s="96"/>
      <c r="G20" s="96"/>
      <c r="H20" s="96"/>
      <c r="I20" s="96"/>
    </row>
    <row r="27" spans="2:12" x14ac:dyDescent="0.25">
      <c r="B27" s="93"/>
      <c r="C27" s="74"/>
      <c r="D27" s="74"/>
      <c r="E27" s="75"/>
      <c r="F27" s="74"/>
      <c r="G27" s="74"/>
      <c r="H27" s="74"/>
      <c r="I27" s="74"/>
    </row>
    <row r="28" spans="2:12" x14ac:dyDescent="0.25">
      <c r="C28" s="76"/>
      <c r="D28" s="76"/>
      <c r="E28" s="76"/>
      <c r="F28" s="76"/>
      <c r="G28" s="76"/>
      <c r="H28" s="76"/>
      <c r="I28" s="76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zoomScaleNormal="100" workbookViewId="0">
      <selection activeCell="B1" sqref="B1"/>
    </sheetView>
  </sheetViews>
  <sheetFormatPr baseColWidth="10" defaultRowHeight="14.3" x14ac:dyDescent="0.25"/>
  <cols>
    <col min="1" max="1" width="3.28515625" customWidth="1"/>
    <col min="2" max="2" width="46.140625" customWidth="1"/>
    <col min="3" max="7" width="10.140625" customWidth="1"/>
    <col min="8" max="8" width="10.28515625" customWidth="1"/>
    <col min="9" max="9" width="27.42578125" style="1" bestFit="1" customWidth="1"/>
    <col min="10" max="10" width="11.42578125" style="6"/>
    <col min="11" max="11" width="25.140625" style="11" customWidth="1"/>
  </cols>
  <sheetData>
    <row r="1" spans="2:11" x14ac:dyDescent="0.25">
      <c r="B1" s="99"/>
    </row>
    <row r="2" spans="2:11" ht="28.55" x14ac:dyDescent="0.25">
      <c r="B2" s="9" t="s">
        <v>2</v>
      </c>
      <c r="C2" s="5">
        <v>44</v>
      </c>
      <c r="D2" s="5">
        <v>49</v>
      </c>
      <c r="E2" s="5">
        <v>53</v>
      </c>
      <c r="F2" s="5">
        <v>72</v>
      </c>
      <c r="G2" s="5">
        <v>85</v>
      </c>
      <c r="H2" s="100" t="s">
        <v>17</v>
      </c>
      <c r="I2" s="10" t="s">
        <v>0</v>
      </c>
      <c r="J2" s="10" t="s">
        <v>31</v>
      </c>
      <c r="K2" s="10" t="s">
        <v>1</v>
      </c>
    </row>
    <row r="3" spans="2:11" ht="28.55" x14ac:dyDescent="0.25">
      <c r="B3" s="136" t="s">
        <v>61</v>
      </c>
      <c r="C3" s="134">
        <v>23908</v>
      </c>
      <c r="D3" s="134">
        <v>21865</v>
      </c>
      <c r="E3" s="134">
        <v>6770</v>
      </c>
      <c r="F3" s="134">
        <v>12390</v>
      </c>
      <c r="G3" s="134">
        <v>14001</v>
      </c>
      <c r="H3" s="101">
        <f>SUM(C3:G3)</f>
        <v>78934</v>
      </c>
      <c r="I3" s="4" t="s">
        <v>8</v>
      </c>
      <c r="J3" s="7">
        <v>42795</v>
      </c>
    </row>
    <row r="4" spans="2:11" ht="28.55" x14ac:dyDescent="0.25">
      <c r="B4" s="138" t="s">
        <v>20</v>
      </c>
      <c r="C4" s="133">
        <v>5120</v>
      </c>
      <c r="D4" s="133">
        <v>4605</v>
      </c>
      <c r="E4" s="133">
        <v>1596</v>
      </c>
      <c r="F4" s="133">
        <v>3340</v>
      </c>
      <c r="G4" s="133">
        <v>2522</v>
      </c>
      <c r="H4" s="109">
        <v>17183</v>
      </c>
      <c r="I4" s="4" t="s">
        <v>8</v>
      </c>
      <c r="J4" s="7">
        <v>42795</v>
      </c>
      <c r="K4" s="22"/>
    </row>
    <row r="5" spans="2:11" ht="29.25" customHeight="1" x14ac:dyDescent="0.25">
      <c r="B5" s="20" t="s">
        <v>62</v>
      </c>
      <c r="C5" s="72">
        <f t="shared" ref="C5:H5" si="0">C4/C3</f>
        <v>0.21415425798895768</v>
      </c>
      <c r="D5" s="72">
        <f t="shared" si="0"/>
        <v>0.21061056482963642</v>
      </c>
      <c r="E5" s="72">
        <f t="shared" si="0"/>
        <v>0.23574593796159526</v>
      </c>
      <c r="F5" s="72">
        <f t="shared" si="0"/>
        <v>0.26957223567393057</v>
      </c>
      <c r="G5" s="72">
        <f t="shared" si="0"/>
        <v>0.18012999071494892</v>
      </c>
      <c r="H5" s="105">
        <f t="shared" si="0"/>
        <v>0.21768819520105404</v>
      </c>
      <c r="I5" s="4" t="s">
        <v>8</v>
      </c>
      <c r="J5" s="7">
        <v>42795</v>
      </c>
      <c r="K5" s="98" t="s">
        <v>72</v>
      </c>
    </row>
    <row r="6" spans="2:11" ht="28.55" x14ac:dyDescent="0.25">
      <c r="B6" s="20" t="s">
        <v>29</v>
      </c>
      <c r="C6" s="112">
        <v>6.4485261937926724E-2</v>
      </c>
      <c r="D6" s="112">
        <v>2.8441689608440558E-2</v>
      </c>
      <c r="E6" s="112">
        <v>1.9417641300145706E-2</v>
      </c>
      <c r="F6" s="112">
        <v>3.7323440770766637E-2</v>
      </c>
      <c r="G6" s="112">
        <v>4.0253173074919782E-2</v>
      </c>
      <c r="H6" s="137">
        <v>4.080514041205896E-2</v>
      </c>
      <c r="I6" s="4" t="s">
        <v>8</v>
      </c>
      <c r="J6" s="7" t="s">
        <v>51</v>
      </c>
    </row>
    <row r="7" spans="2:11" ht="28.55" x14ac:dyDescent="0.25">
      <c r="B7" s="20" t="s">
        <v>30</v>
      </c>
      <c r="C7" s="149">
        <v>7.2265625E-2</v>
      </c>
      <c r="D7" s="149">
        <v>3.4527687296416941E-2</v>
      </c>
      <c r="E7" s="149">
        <v>2.1929824561403508E-2</v>
      </c>
      <c r="F7" s="149">
        <v>4.940119760479042E-2</v>
      </c>
      <c r="G7" s="149">
        <v>6.3441712926249005E-2</v>
      </c>
      <c r="H7" s="150">
        <v>5.1737182098585813E-2</v>
      </c>
      <c r="I7" s="4" t="s">
        <v>8</v>
      </c>
      <c r="J7" s="8">
        <v>2016</v>
      </c>
      <c r="K7" s="98"/>
    </row>
    <row r="8" spans="2:11" ht="28.55" x14ac:dyDescent="0.25">
      <c r="B8" s="139" t="s">
        <v>21</v>
      </c>
      <c r="C8" s="133">
        <v>4568</v>
      </c>
      <c r="D8" s="133">
        <v>4443</v>
      </c>
      <c r="E8" s="133">
        <v>1633</v>
      </c>
      <c r="F8" s="133">
        <v>3024</v>
      </c>
      <c r="G8" s="133">
        <v>3228</v>
      </c>
      <c r="H8" s="109">
        <v>16896</v>
      </c>
      <c r="I8" s="4" t="s">
        <v>8</v>
      </c>
      <c r="J8" s="7">
        <v>42795</v>
      </c>
      <c r="K8" s="22"/>
    </row>
    <row r="9" spans="2:11" ht="28.55" x14ac:dyDescent="0.25">
      <c r="B9" s="20" t="s">
        <v>62</v>
      </c>
      <c r="C9" s="72">
        <f t="shared" ref="C9:H9" si="1">C8/C3</f>
        <v>0.19106575204952317</v>
      </c>
      <c r="D9" s="72">
        <f t="shared" si="1"/>
        <v>0.2032014635261834</v>
      </c>
      <c r="E9" s="72">
        <f t="shared" si="1"/>
        <v>0.24121122599704578</v>
      </c>
      <c r="F9" s="72">
        <f t="shared" si="1"/>
        <v>0.2440677966101695</v>
      </c>
      <c r="G9" s="72">
        <f t="shared" si="1"/>
        <v>0.23055496035997428</v>
      </c>
      <c r="H9" s="105">
        <f t="shared" si="1"/>
        <v>0.21405224618035321</v>
      </c>
      <c r="I9" s="4" t="s">
        <v>8</v>
      </c>
      <c r="J9" s="7">
        <v>42795</v>
      </c>
      <c r="K9" s="98" t="s">
        <v>72</v>
      </c>
    </row>
    <row r="10" spans="2:11" ht="28.55" x14ac:dyDescent="0.25">
      <c r="B10" s="20" t="s">
        <v>29</v>
      </c>
      <c r="C10" s="112">
        <v>5.1303092949562402E-2</v>
      </c>
      <c r="D10" s="112">
        <v>2.2285532384899602E-2</v>
      </c>
      <c r="E10" s="112">
        <v>2.933237481725327E-2</v>
      </c>
      <c r="F10" s="112">
        <v>3.2402633570731532E-2</v>
      </c>
      <c r="G10" s="112">
        <v>3.9058432263260834E-2</v>
      </c>
      <c r="H10" s="137">
        <v>3.5675247918434051E-2</v>
      </c>
      <c r="I10" s="4" t="s">
        <v>8</v>
      </c>
      <c r="J10" s="7" t="s">
        <v>51</v>
      </c>
      <c r="K10" s="12"/>
    </row>
    <row r="11" spans="2:11" ht="28.55" x14ac:dyDescent="0.25">
      <c r="B11" s="20" t="s">
        <v>30</v>
      </c>
      <c r="C11" s="149">
        <v>6.3266199649737301E-2</v>
      </c>
      <c r="D11" s="149">
        <v>2.9034436191762322E-2</v>
      </c>
      <c r="E11" s="149">
        <v>2.878138395590937E-2</v>
      </c>
      <c r="F11" s="149">
        <v>3.7698412698412696E-2</v>
      </c>
      <c r="G11" s="149">
        <v>3.9033457249070633E-2</v>
      </c>
      <c r="H11" s="150">
        <v>4.1725852272727272E-2</v>
      </c>
      <c r="I11" s="4" t="s">
        <v>8</v>
      </c>
      <c r="J11" s="8">
        <v>2016</v>
      </c>
      <c r="K11" s="12"/>
    </row>
    <row r="12" spans="2:11" s="3" customFormat="1" ht="28.55" customHeight="1" x14ac:dyDescent="0.25">
      <c r="B12" s="140" t="s">
        <v>22</v>
      </c>
      <c r="C12" s="133">
        <v>5388</v>
      </c>
      <c r="D12" s="133">
        <v>3570</v>
      </c>
      <c r="E12" s="133">
        <v>752</v>
      </c>
      <c r="F12" s="133">
        <v>1853</v>
      </c>
      <c r="G12" s="133">
        <v>2047</v>
      </c>
      <c r="H12" s="109">
        <v>13610</v>
      </c>
      <c r="I12" s="4" t="s">
        <v>8</v>
      </c>
      <c r="J12" s="7">
        <v>42795</v>
      </c>
      <c r="K12" s="22"/>
    </row>
    <row r="13" spans="2:11" s="3" customFormat="1" ht="28.55" customHeight="1" x14ac:dyDescent="0.25">
      <c r="B13" s="20" t="s">
        <v>62</v>
      </c>
      <c r="C13" s="72">
        <f t="shared" ref="C13:H13" si="2">C12/C3</f>
        <v>0.22536389493056719</v>
      </c>
      <c r="D13" s="72">
        <f t="shared" si="2"/>
        <v>0.16327463983535331</v>
      </c>
      <c r="E13" s="72">
        <f t="shared" si="2"/>
        <v>0.11107828655834565</v>
      </c>
      <c r="F13" s="72">
        <f t="shared" si="2"/>
        <v>0.14955609362389025</v>
      </c>
      <c r="G13" s="72">
        <f t="shared" si="2"/>
        <v>0.14620384258267266</v>
      </c>
      <c r="H13" s="105">
        <f t="shared" si="2"/>
        <v>0.17242253021511642</v>
      </c>
      <c r="I13" s="4" t="s">
        <v>8</v>
      </c>
      <c r="J13" s="7">
        <v>42795</v>
      </c>
      <c r="K13" s="98" t="s">
        <v>72</v>
      </c>
    </row>
    <row r="14" spans="2:11" s="3" customFormat="1" ht="28.55" x14ac:dyDescent="0.25">
      <c r="B14" s="20" t="s">
        <v>29</v>
      </c>
      <c r="C14" s="112">
        <v>8.0169901746062727E-2</v>
      </c>
      <c r="D14" s="112">
        <v>4.4811929362291114E-2</v>
      </c>
      <c r="E14" s="112">
        <v>4.3576741907002205E-2</v>
      </c>
      <c r="F14" s="112">
        <v>4.8122822726686464E-2</v>
      </c>
      <c r="G14" s="112">
        <v>5.4762889926397197E-2</v>
      </c>
      <c r="H14" s="137">
        <v>5.800918465698672E-2</v>
      </c>
      <c r="I14" s="4" t="s">
        <v>8</v>
      </c>
      <c r="J14" s="7" t="s">
        <v>51</v>
      </c>
      <c r="K14" s="11"/>
    </row>
    <row r="15" spans="2:11" s="3" customFormat="1" ht="28.55" x14ac:dyDescent="0.25">
      <c r="B15" s="20" t="s">
        <v>30</v>
      </c>
      <c r="C15" s="149">
        <v>7.9621380846325168E-2</v>
      </c>
      <c r="D15" s="149">
        <v>5.7983193277310927E-2</v>
      </c>
      <c r="E15" s="149">
        <v>4.920212765957447E-2</v>
      </c>
      <c r="F15" s="149">
        <v>5.1807879114948732E-2</v>
      </c>
      <c r="G15" s="149">
        <v>6.0087933561309231E-2</v>
      </c>
      <c r="H15" s="150">
        <v>6.5540044085231453E-2</v>
      </c>
      <c r="I15" s="4" t="s">
        <v>8</v>
      </c>
      <c r="J15" s="8">
        <v>2016</v>
      </c>
      <c r="K15" s="11"/>
    </row>
    <row r="16" spans="2:11" s="3" customFormat="1" ht="28.55" customHeight="1" x14ac:dyDescent="0.25">
      <c r="B16" s="140" t="s">
        <v>23</v>
      </c>
      <c r="C16" s="133">
        <v>2997</v>
      </c>
      <c r="D16" s="133">
        <v>2884</v>
      </c>
      <c r="E16" s="133">
        <v>814</v>
      </c>
      <c r="F16" s="133">
        <v>1199</v>
      </c>
      <c r="G16" s="133">
        <v>1291</v>
      </c>
      <c r="H16" s="109">
        <v>9185</v>
      </c>
      <c r="I16" s="4" t="s">
        <v>8</v>
      </c>
      <c r="J16" s="7">
        <v>42795</v>
      </c>
      <c r="K16" s="22"/>
    </row>
    <row r="17" spans="2:11" s="3" customFormat="1" ht="28.55" customHeight="1" x14ac:dyDescent="0.25">
      <c r="B17" s="20" t="s">
        <v>62</v>
      </c>
      <c r="C17" s="72">
        <f t="shared" ref="C17:H17" si="3">C16/C3</f>
        <v>0.12535552952986448</v>
      </c>
      <c r="D17" s="72">
        <f t="shared" si="3"/>
        <v>0.13190029727875599</v>
      </c>
      <c r="E17" s="72">
        <f t="shared" si="3"/>
        <v>0.12023633677991137</v>
      </c>
      <c r="F17" s="72">
        <f t="shared" si="3"/>
        <v>9.6771589991928975E-2</v>
      </c>
      <c r="G17" s="72">
        <f t="shared" si="3"/>
        <v>9.2207699450039288E-2</v>
      </c>
      <c r="H17" s="105">
        <f t="shared" si="3"/>
        <v>0.11636303747434566</v>
      </c>
      <c r="I17" s="4" t="s">
        <v>8</v>
      </c>
      <c r="J17" s="7">
        <v>42795</v>
      </c>
      <c r="K17" s="98" t="s">
        <v>72</v>
      </c>
    </row>
    <row r="18" spans="2:11" s="3" customFormat="1" ht="28.55" x14ac:dyDescent="0.25">
      <c r="B18" s="20" t="s">
        <v>29</v>
      </c>
      <c r="C18" s="112">
        <v>5.851186880781447E-2</v>
      </c>
      <c r="D18" s="112">
        <v>3.4048057661561361E-2</v>
      </c>
      <c r="E18" s="112">
        <v>4.4334236709899916E-2</v>
      </c>
      <c r="F18" s="112">
        <v>2.1351540203313195E-2</v>
      </c>
      <c r="G18" s="112">
        <v>4.7729590856269447E-2</v>
      </c>
      <c r="H18" s="137">
        <v>4.2576705603924112E-2</v>
      </c>
      <c r="I18" s="4" t="s">
        <v>8</v>
      </c>
      <c r="J18" s="7" t="s">
        <v>51</v>
      </c>
      <c r="K18" s="11"/>
    </row>
    <row r="19" spans="2:11" s="3" customFormat="1" ht="28.55" x14ac:dyDescent="0.25">
      <c r="B19" s="20" t="s">
        <v>30</v>
      </c>
      <c r="C19" s="149">
        <v>5.1051051051051052E-2</v>
      </c>
      <c r="D19" s="149">
        <v>5.0277392510402218E-2</v>
      </c>
      <c r="E19" s="149">
        <v>6.0196560196560195E-2</v>
      </c>
      <c r="F19" s="149">
        <v>3.8365304420350292E-2</v>
      </c>
      <c r="G19" s="149">
        <v>8.1332300542215338E-2</v>
      </c>
      <c r="H19" s="150">
        <v>5.421883505715841E-2</v>
      </c>
      <c r="I19" s="4" t="s">
        <v>8</v>
      </c>
      <c r="J19" s="8">
        <v>2016</v>
      </c>
      <c r="K19" s="11"/>
    </row>
    <row r="20" spans="2:11" s="3" customFormat="1" ht="28.55" customHeight="1" x14ac:dyDescent="0.25">
      <c r="B20" s="138" t="s">
        <v>24</v>
      </c>
      <c r="C20" s="133">
        <v>2180</v>
      </c>
      <c r="D20" s="133">
        <v>2444</v>
      </c>
      <c r="E20" s="133">
        <v>767</v>
      </c>
      <c r="F20" s="133">
        <v>800</v>
      </c>
      <c r="G20" s="133">
        <v>1031</v>
      </c>
      <c r="H20" s="109">
        <v>7222</v>
      </c>
      <c r="I20" s="4" t="s">
        <v>8</v>
      </c>
      <c r="J20" s="7">
        <v>42795</v>
      </c>
      <c r="K20" s="22"/>
    </row>
    <row r="21" spans="2:11" s="3" customFormat="1" ht="28.55" customHeight="1" x14ac:dyDescent="0.25">
      <c r="B21" s="20" t="s">
        <v>62</v>
      </c>
      <c r="C21" s="72">
        <f t="shared" ref="C21:H21" si="4">C20/C3</f>
        <v>9.1182867659360886E-2</v>
      </c>
      <c r="D21" s="72">
        <f t="shared" si="4"/>
        <v>0.11177681225703179</v>
      </c>
      <c r="E21" s="72">
        <f t="shared" si="4"/>
        <v>0.11329394387001478</v>
      </c>
      <c r="F21" s="72">
        <f t="shared" si="4"/>
        <v>6.4568200161420494E-2</v>
      </c>
      <c r="G21" s="72">
        <f t="shared" si="4"/>
        <v>7.363759731447754E-2</v>
      </c>
      <c r="H21" s="105">
        <f t="shared" si="4"/>
        <v>9.1494159677705425E-2</v>
      </c>
      <c r="I21" s="4" t="s">
        <v>8</v>
      </c>
      <c r="J21" s="7">
        <v>42795</v>
      </c>
      <c r="K21" s="98" t="s">
        <v>72</v>
      </c>
    </row>
    <row r="22" spans="2:11" s="3" customFormat="1" ht="28.55" x14ac:dyDescent="0.25">
      <c r="B22" s="20" t="s">
        <v>29</v>
      </c>
      <c r="C22" s="112">
        <v>5.1449347973045664E-2</v>
      </c>
      <c r="D22" s="112">
        <v>1.2082874685744639E-2</v>
      </c>
      <c r="E22" s="112">
        <v>1.6639136215860884E-2</v>
      </c>
      <c r="F22" s="112">
        <v>1.53181624371368E-2</v>
      </c>
      <c r="G22" s="112">
        <v>1.2585925288707009E-2</v>
      </c>
      <c r="H22" s="137">
        <v>2.3644727878320847E-2</v>
      </c>
      <c r="I22" s="4" t="s">
        <v>8</v>
      </c>
      <c r="J22" s="7" t="s">
        <v>51</v>
      </c>
      <c r="K22" s="11"/>
    </row>
    <row r="23" spans="2:11" s="3" customFormat="1" ht="28.55" x14ac:dyDescent="0.25">
      <c r="B23" s="20" t="s">
        <v>30</v>
      </c>
      <c r="C23" s="149">
        <v>5.5963302752293581E-2</v>
      </c>
      <c r="D23" s="149">
        <v>1.6366612111292964E-2</v>
      </c>
      <c r="E23" s="149">
        <v>7.4315514993481088E-2</v>
      </c>
      <c r="F23" s="149">
        <v>2.75E-2</v>
      </c>
      <c r="G23" s="149">
        <v>1.842870999030068E-2</v>
      </c>
      <c r="H23" s="150">
        <v>3.6001107726391583E-2</v>
      </c>
      <c r="I23" s="4" t="s">
        <v>8</v>
      </c>
      <c r="J23" s="8">
        <v>2016</v>
      </c>
      <c r="K23" s="11"/>
    </row>
    <row r="24" spans="2:11" s="3" customFormat="1" ht="28.55" customHeight="1" x14ac:dyDescent="0.25">
      <c r="B24" s="138" t="s">
        <v>25</v>
      </c>
      <c r="C24" s="133">
        <v>1588</v>
      </c>
      <c r="D24" s="133">
        <v>1786</v>
      </c>
      <c r="E24" s="133">
        <v>423</v>
      </c>
      <c r="F24" s="133">
        <v>890</v>
      </c>
      <c r="G24" s="133">
        <v>879</v>
      </c>
      <c r="H24" s="109">
        <v>5566</v>
      </c>
      <c r="I24" s="4" t="s">
        <v>8</v>
      </c>
      <c r="J24" s="7">
        <v>42795</v>
      </c>
      <c r="K24" s="22"/>
    </row>
    <row r="25" spans="2:11" s="3" customFormat="1" ht="28.55" customHeight="1" x14ac:dyDescent="0.25">
      <c r="B25" s="20" t="s">
        <v>62</v>
      </c>
      <c r="C25" s="72">
        <f t="shared" ref="C25:H25" si="5">C24/C3</f>
        <v>6.6421281579387648E-2</v>
      </c>
      <c r="D25" s="72">
        <f t="shared" si="5"/>
        <v>8.1683055110907843E-2</v>
      </c>
      <c r="E25" s="72">
        <f t="shared" si="5"/>
        <v>6.2481536189069424E-2</v>
      </c>
      <c r="F25" s="72">
        <f t="shared" si="5"/>
        <v>7.1832122679580307E-2</v>
      </c>
      <c r="G25" s="72">
        <f t="shared" si="5"/>
        <v>6.2781229912149128E-2</v>
      </c>
      <c r="H25" s="105">
        <f t="shared" si="5"/>
        <v>7.0514607140142391E-2</v>
      </c>
      <c r="I25" s="4" t="s">
        <v>8</v>
      </c>
      <c r="J25" s="7">
        <v>42795</v>
      </c>
      <c r="K25" s="98" t="s">
        <v>72</v>
      </c>
    </row>
    <row r="26" spans="2:11" s="3" customFormat="1" ht="28.55" x14ac:dyDescent="0.25">
      <c r="B26" s="20" t="s">
        <v>29</v>
      </c>
      <c r="C26" s="112">
        <v>6.8630619832068931E-2</v>
      </c>
      <c r="D26" s="112">
        <v>2.6036958690569469E-2</v>
      </c>
      <c r="E26" s="112">
        <v>4.2842721805395917E-2</v>
      </c>
      <c r="F26" s="112">
        <v>2.0868747904801751E-2</v>
      </c>
      <c r="G26" s="112">
        <v>3.8997268374789409E-2</v>
      </c>
      <c r="H26" s="137">
        <v>4.0084072247440358E-2</v>
      </c>
      <c r="I26" s="4" t="s">
        <v>8</v>
      </c>
      <c r="J26" s="7" t="s">
        <v>51</v>
      </c>
      <c r="K26" s="11"/>
    </row>
    <row r="27" spans="2:11" s="3" customFormat="1" ht="28.55" x14ac:dyDescent="0.25">
      <c r="B27" s="20" t="s">
        <v>30</v>
      </c>
      <c r="C27" s="149">
        <v>7.1158690176322412E-2</v>
      </c>
      <c r="D27" s="149">
        <v>3.1354983202687571E-2</v>
      </c>
      <c r="E27" s="149">
        <v>5.6737588652482268E-2</v>
      </c>
      <c r="F27" s="149">
        <v>3.8202247191011236E-2</v>
      </c>
      <c r="G27" s="149">
        <v>5.3469852104664393E-2</v>
      </c>
      <c r="H27" s="150">
        <v>4.9227452389507723E-2</v>
      </c>
      <c r="I27" s="4" t="s">
        <v>8</v>
      </c>
      <c r="J27" s="8">
        <v>2016</v>
      </c>
      <c r="K27" s="11"/>
    </row>
    <row r="28" spans="2:11" s="3" customFormat="1" ht="28.55" customHeight="1" x14ac:dyDescent="0.25">
      <c r="B28" s="138" t="s">
        <v>26</v>
      </c>
      <c r="C28" s="133">
        <v>990</v>
      </c>
      <c r="D28" s="133">
        <v>995</v>
      </c>
      <c r="E28" s="133">
        <v>379</v>
      </c>
      <c r="F28" s="133">
        <v>647</v>
      </c>
      <c r="G28" s="133">
        <v>556</v>
      </c>
      <c r="H28" s="109">
        <v>3567</v>
      </c>
      <c r="I28" s="4" t="s">
        <v>8</v>
      </c>
      <c r="J28" s="7">
        <v>42795</v>
      </c>
      <c r="K28" s="22"/>
    </row>
    <row r="29" spans="2:11" s="3" customFormat="1" ht="28.55" customHeight="1" x14ac:dyDescent="0.25">
      <c r="B29" s="20" t="s">
        <v>62</v>
      </c>
      <c r="C29" s="72">
        <f t="shared" ref="C29:H29" si="6">C28/C3</f>
        <v>4.1408733478333612E-2</v>
      </c>
      <c r="D29" s="72">
        <f t="shared" si="6"/>
        <v>4.5506517265035441E-2</v>
      </c>
      <c r="E29" s="72">
        <f t="shared" si="6"/>
        <v>5.5982274741506646E-2</v>
      </c>
      <c r="F29" s="72">
        <f t="shared" si="6"/>
        <v>5.2219531880548828E-2</v>
      </c>
      <c r="G29" s="72">
        <f t="shared" si="6"/>
        <v>3.9711449182201271E-2</v>
      </c>
      <c r="H29" s="105">
        <f t="shared" si="6"/>
        <v>4.518965211442471E-2</v>
      </c>
      <c r="I29" s="4" t="s">
        <v>8</v>
      </c>
      <c r="J29" s="7">
        <v>42795</v>
      </c>
      <c r="K29" s="98" t="s">
        <v>72</v>
      </c>
    </row>
    <row r="30" spans="2:11" s="3" customFormat="1" ht="28.55" x14ac:dyDescent="0.25">
      <c r="B30" s="20" t="s">
        <v>29</v>
      </c>
      <c r="C30" s="112">
        <v>7.2650477556566534E-2</v>
      </c>
      <c r="D30" s="112">
        <v>2.6722239712935875E-2</v>
      </c>
      <c r="E30" s="112">
        <v>3.0951842389770012E-2</v>
      </c>
      <c r="F30" s="112">
        <v>2.778250416680601E-2</v>
      </c>
      <c r="G30" s="112">
        <v>4.1328685499467506E-2</v>
      </c>
      <c r="H30" s="137">
        <v>4.1231942179010106E-2</v>
      </c>
      <c r="I30" s="4" t="s">
        <v>8</v>
      </c>
      <c r="J30" s="7" t="s">
        <v>51</v>
      </c>
      <c r="K30" s="11"/>
    </row>
    <row r="31" spans="2:11" s="3" customFormat="1" ht="28.55" x14ac:dyDescent="0.25">
      <c r="B31" s="20" t="s">
        <v>30</v>
      </c>
      <c r="C31" s="149">
        <v>8.8888888888888892E-2</v>
      </c>
      <c r="D31" s="149">
        <v>4.1206030150753768E-2</v>
      </c>
      <c r="E31" s="149">
        <v>2.9023746701846966E-2</v>
      </c>
      <c r="F31" s="149">
        <v>3.5548686244204021E-2</v>
      </c>
      <c r="G31" s="149">
        <v>8.8129496402877691E-2</v>
      </c>
      <c r="H31" s="150">
        <v>5.9433697785253717E-2</v>
      </c>
      <c r="I31" s="4" t="s">
        <v>8</v>
      </c>
      <c r="J31" s="8">
        <v>2016</v>
      </c>
      <c r="K31" s="11"/>
    </row>
    <row r="32" spans="2:11" s="3" customFormat="1" ht="28.55" customHeight="1" x14ac:dyDescent="0.25">
      <c r="B32" s="138" t="s">
        <v>27</v>
      </c>
      <c r="C32" s="133">
        <v>1062</v>
      </c>
      <c r="D32" s="133">
        <v>1087</v>
      </c>
      <c r="E32" s="133">
        <v>392</v>
      </c>
      <c r="F32" s="133">
        <v>637</v>
      </c>
      <c r="G32" s="133">
        <v>2437</v>
      </c>
      <c r="H32" s="109">
        <v>5615</v>
      </c>
      <c r="I32" s="4" t="s">
        <v>8</v>
      </c>
      <c r="J32" s="7">
        <v>42795</v>
      </c>
      <c r="K32" s="22"/>
    </row>
    <row r="33" spans="2:11" s="3" customFormat="1" ht="28.55" customHeight="1" x14ac:dyDescent="0.25">
      <c r="B33" s="20" t="s">
        <v>62</v>
      </c>
      <c r="C33" s="72">
        <f t="shared" ref="C33:H33" si="7">C32/C3</f>
        <v>4.4420277731303331E-2</v>
      </c>
      <c r="D33" s="72">
        <f t="shared" si="7"/>
        <v>4.9714155042305051E-2</v>
      </c>
      <c r="E33" s="72">
        <f t="shared" si="7"/>
        <v>5.7902511078286562E-2</v>
      </c>
      <c r="F33" s="72">
        <f t="shared" si="7"/>
        <v>5.141242937853107E-2</v>
      </c>
      <c r="G33" s="72">
        <f t="shared" si="7"/>
        <v>0.17405899578601527</v>
      </c>
      <c r="H33" s="105">
        <f t="shared" si="7"/>
        <v>7.1135378924164494E-2</v>
      </c>
      <c r="I33" s="4" t="s">
        <v>8</v>
      </c>
      <c r="J33" s="7">
        <v>42795</v>
      </c>
      <c r="K33" s="98" t="s">
        <v>72</v>
      </c>
    </row>
    <row r="34" spans="2:11" s="3" customFormat="1" ht="28.55" x14ac:dyDescent="0.25">
      <c r="B34" s="20" t="s">
        <v>29</v>
      </c>
      <c r="C34" s="112">
        <v>5.3345283836994009E-2</v>
      </c>
      <c r="D34" s="112">
        <v>1.667567494809109E-2</v>
      </c>
      <c r="E34" s="112">
        <v>1.5000320548194659E-2</v>
      </c>
      <c r="F34" s="112">
        <v>1.1555844278487579E-2</v>
      </c>
      <c r="G34" s="112">
        <v>1.4527883348615106E-2</v>
      </c>
      <c r="H34" s="137">
        <v>2.1237998558619894E-2</v>
      </c>
      <c r="I34" s="4" t="s">
        <v>8</v>
      </c>
      <c r="J34" s="7" t="s">
        <v>51</v>
      </c>
      <c r="K34" s="11"/>
    </row>
    <row r="35" spans="2:11" s="3" customFormat="1" ht="28.55" x14ac:dyDescent="0.25">
      <c r="B35" s="20" t="s">
        <v>30</v>
      </c>
      <c r="C35" s="149">
        <v>5.2730696798493411E-2</v>
      </c>
      <c r="D35" s="149">
        <v>2.5758969641214352E-2</v>
      </c>
      <c r="E35" s="149">
        <v>3.3163265306122451E-2</v>
      </c>
      <c r="F35" s="149">
        <v>1.4128728414442701E-2</v>
      </c>
      <c r="G35" s="149">
        <v>1.0668855149774312E-2</v>
      </c>
      <c r="H35" s="150">
        <v>2.350845948352627E-2</v>
      </c>
      <c r="I35" s="4" t="s">
        <v>8</v>
      </c>
      <c r="J35" s="8">
        <v>2016</v>
      </c>
      <c r="K35" s="11"/>
    </row>
    <row r="36" spans="2:11" s="3" customFormat="1" ht="6.45" customHeight="1" x14ac:dyDescent="0.25">
      <c r="B36" s="13"/>
      <c r="C36" s="14"/>
      <c r="D36" s="14"/>
      <c r="E36" s="14"/>
      <c r="F36" s="14"/>
      <c r="G36" s="14"/>
      <c r="H36" s="14"/>
      <c r="I36" s="15"/>
      <c r="J36" s="16"/>
      <c r="K36" s="17"/>
    </row>
    <row r="37" spans="2:11" s="3" customFormat="1" ht="27.8" customHeight="1" x14ac:dyDescent="0.25">
      <c r="I37" s="4"/>
      <c r="J37" s="8"/>
      <c r="K37" s="11"/>
    </row>
    <row r="38" spans="2:11" s="3" customFormat="1" ht="29.25" customHeight="1" x14ac:dyDescent="0.25">
      <c r="B38" s="2"/>
      <c r="I38" s="4"/>
      <c r="J38" s="8"/>
      <c r="K38" s="11"/>
    </row>
    <row r="39" spans="2:11" s="3" customFormat="1" ht="29.25" customHeight="1" x14ac:dyDescent="0.25">
      <c r="B39" s="2"/>
      <c r="I39" s="4"/>
      <c r="J39" s="8"/>
      <c r="K39" s="11"/>
    </row>
    <row r="40" spans="2:11" s="3" customFormat="1" ht="28.55" customHeight="1" x14ac:dyDescent="0.25">
      <c r="B40" s="2"/>
      <c r="I40" s="4"/>
      <c r="J40" s="8"/>
      <c r="K40" s="11"/>
    </row>
    <row r="41" spans="2:11" s="3" customFormat="1" ht="29.25" customHeight="1" x14ac:dyDescent="0.25">
      <c r="I41" s="4"/>
      <c r="J41" s="8"/>
      <c r="K41" s="11"/>
    </row>
    <row r="42" spans="2:11" s="3" customFormat="1" ht="29.25" customHeight="1" x14ac:dyDescent="0.25">
      <c r="B42" s="2"/>
      <c r="I42" s="4"/>
      <c r="J42" s="8"/>
      <c r="K42" s="11"/>
    </row>
    <row r="43" spans="2:11" s="3" customFormat="1" ht="29.25" customHeight="1" x14ac:dyDescent="0.25">
      <c r="B43" s="2"/>
      <c r="I43" s="4"/>
      <c r="J43" s="8"/>
      <c r="K43" s="11"/>
    </row>
    <row r="44" spans="2:11" s="3" customFormat="1" ht="29.25" customHeight="1" x14ac:dyDescent="0.25">
      <c r="B44" s="2"/>
      <c r="I44" s="4"/>
      <c r="J44" s="8"/>
      <c r="K44" s="11"/>
    </row>
    <row r="45" spans="2:11" s="3" customFormat="1" ht="28.55" customHeight="1" x14ac:dyDescent="0.25">
      <c r="I45" s="4"/>
      <c r="J45" s="8"/>
      <c r="K45" s="11"/>
    </row>
    <row r="46" spans="2:11" s="3" customFormat="1" ht="28.55" customHeight="1" x14ac:dyDescent="0.25">
      <c r="B46" s="2"/>
      <c r="I46" s="4"/>
      <c r="J46" s="8"/>
      <c r="K46" s="11"/>
    </row>
    <row r="47" spans="2:11" s="3" customFormat="1" ht="28.55" customHeight="1" x14ac:dyDescent="0.25">
      <c r="B47" s="2"/>
      <c r="I47" s="4"/>
      <c r="J47" s="8"/>
      <c r="K47" s="11"/>
    </row>
    <row r="48" spans="2:11" s="3" customFormat="1" ht="7.15" customHeight="1" x14ac:dyDescent="0.25">
      <c r="B48" s="13"/>
      <c r="C48" s="14"/>
      <c r="D48" s="14"/>
      <c r="E48" s="14"/>
      <c r="F48" s="14"/>
      <c r="G48" s="14"/>
      <c r="H48" s="14"/>
      <c r="I48" s="18"/>
      <c r="J48" s="19"/>
      <c r="K48" s="17"/>
    </row>
    <row r="49" spans="9:11" s="3" customFormat="1" ht="29.25" customHeight="1" x14ac:dyDescent="0.25">
      <c r="I49" s="1"/>
      <c r="J49" s="6"/>
      <c r="K49" s="11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workbookViewId="0">
      <selection activeCell="B1" sqref="B1"/>
    </sheetView>
  </sheetViews>
  <sheetFormatPr baseColWidth="10" defaultRowHeight="14.3" x14ac:dyDescent="0.25"/>
  <cols>
    <col min="1" max="1" width="3.28515625" customWidth="1"/>
    <col min="2" max="2" width="50" customWidth="1"/>
    <col min="3" max="7" width="10.140625" customWidth="1"/>
    <col min="8" max="8" width="10.28515625" customWidth="1"/>
    <col min="9" max="9" width="27.42578125" style="1" bestFit="1" customWidth="1"/>
    <col min="10" max="10" width="11.42578125" style="6"/>
    <col min="11" max="11" width="25.140625" style="11" customWidth="1"/>
  </cols>
  <sheetData>
    <row r="1" spans="2:11" ht="15" x14ac:dyDescent="0.25">
      <c r="B1" s="99"/>
    </row>
    <row r="2" spans="2:11" ht="28.55" x14ac:dyDescent="0.25">
      <c r="B2" s="9" t="s">
        <v>2</v>
      </c>
      <c r="C2" s="5">
        <v>44</v>
      </c>
      <c r="D2" s="5">
        <v>49</v>
      </c>
      <c r="E2" s="5">
        <v>53</v>
      </c>
      <c r="F2" s="5">
        <v>72</v>
      </c>
      <c r="G2" s="5">
        <v>85</v>
      </c>
      <c r="H2" s="100" t="s">
        <v>17</v>
      </c>
      <c r="I2" s="10" t="s">
        <v>0</v>
      </c>
      <c r="J2" s="10" t="s">
        <v>31</v>
      </c>
      <c r="K2" s="10" t="s">
        <v>1</v>
      </c>
    </row>
    <row r="3" spans="2:11" ht="28.55" x14ac:dyDescent="0.25">
      <c r="B3" s="136" t="s">
        <v>61</v>
      </c>
      <c r="C3" s="134">
        <v>23908</v>
      </c>
      <c r="D3" s="134">
        <v>21865</v>
      </c>
      <c r="E3" s="134">
        <v>6770</v>
      </c>
      <c r="F3" s="134">
        <v>12390</v>
      </c>
      <c r="G3" s="134">
        <v>14001</v>
      </c>
      <c r="H3" s="101">
        <f>SUM(C3:G3)</f>
        <v>78934</v>
      </c>
      <c r="I3" s="4" t="s">
        <v>8</v>
      </c>
      <c r="J3" s="7">
        <v>42795</v>
      </c>
    </row>
    <row r="4" spans="2:11" ht="28.55" customHeight="1" x14ac:dyDescent="0.25">
      <c r="B4" s="147" t="s">
        <v>85</v>
      </c>
      <c r="C4" s="148"/>
      <c r="D4" s="148"/>
      <c r="E4" s="148"/>
      <c r="F4" s="148"/>
      <c r="G4" s="148"/>
      <c r="H4" s="106"/>
      <c r="I4" s="143"/>
      <c r="J4" s="144"/>
      <c r="K4" s="145"/>
    </row>
    <row r="5" spans="2:11" ht="29.05" customHeight="1" x14ac:dyDescent="0.25">
      <c r="B5" s="138" t="s">
        <v>73</v>
      </c>
      <c r="C5" s="134">
        <v>15061</v>
      </c>
      <c r="D5" s="134">
        <v>10767</v>
      </c>
      <c r="E5" s="134">
        <v>1855</v>
      </c>
      <c r="F5" s="134">
        <v>5597</v>
      </c>
      <c r="G5" s="134">
        <v>3968</v>
      </c>
      <c r="H5" s="101">
        <v>37248</v>
      </c>
      <c r="I5" s="4" t="s">
        <v>8</v>
      </c>
      <c r="J5" s="7">
        <v>42795</v>
      </c>
      <c r="K5" s="151" t="s">
        <v>82</v>
      </c>
    </row>
    <row r="6" spans="2:11" ht="29.05" customHeight="1" x14ac:dyDescent="0.25">
      <c r="B6" s="20" t="s">
        <v>62</v>
      </c>
      <c r="C6" s="114">
        <f>C5/C3</f>
        <v>0.62995649991634595</v>
      </c>
      <c r="D6" s="114">
        <f t="shared" ref="D6:H6" si="0">D5/D3</f>
        <v>0.49243082552023781</v>
      </c>
      <c r="E6" s="114">
        <f t="shared" si="0"/>
        <v>0.27400295420974891</v>
      </c>
      <c r="F6" s="114">
        <f t="shared" si="0"/>
        <v>0.45173527037933819</v>
      </c>
      <c r="G6" s="114">
        <f t="shared" si="0"/>
        <v>0.28340832797657312</v>
      </c>
      <c r="H6" s="111">
        <f t="shared" si="0"/>
        <v>0.47188790635214228</v>
      </c>
      <c r="I6" s="4" t="s">
        <v>8</v>
      </c>
      <c r="J6" s="7">
        <v>42795</v>
      </c>
      <c r="K6" s="152"/>
    </row>
    <row r="7" spans="2:11" ht="29.05" customHeight="1" x14ac:dyDescent="0.25">
      <c r="B7" s="138" t="s">
        <v>74</v>
      </c>
      <c r="C7" s="134">
        <v>5501</v>
      </c>
      <c r="D7" s="134">
        <v>6564</v>
      </c>
      <c r="E7" s="134">
        <v>1170</v>
      </c>
      <c r="F7" s="134">
        <v>3271</v>
      </c>
      <c r="G7" s="134">
        <v>1860</v>
      </c>
      <c r="H7" s="101">
        <v>18366</v>
      </c>
      <c r="I7" s="4" t="s">
        <v>8</v>
      </c>
      <c r="J7" s="7">
        <v>42795</v>
      </c>
      <c r="K7" s="152"/>
    </row>
    <row r="8" spans="2:11" s="3" customFormat="1" ht="29.05" customHeight="1" x14ac:dyDescent="0.25">
      <c r="B8" s="20" t="s">
        <v>62</v>
      </c>
      <c r="C8" s="114">
        <f>C7/C3</f>
        <v>0.2300903463275891</v>
      </c>
      <c r="D8" s="114">
        <f t="shared" ref="D8:H8" si="1">D7/D3</f>
        <v>0.30020580836954036</v>
      </c>
      <c r="E8" s="114">
        <f t="shared" si="1"/>
        <v>0.17282127031019201</v>
      </c>
      <c r="F8" s="114">
        <f t="shared" si="1"/>
        <v>0.26400322841000806</v>
      </c>
      <c r="G8" s="114">
        <f t="shared" si="1"/>
        <v>0.13284765373901863</v>
      </c>
      <c r="H8" s="111">
        <f t="shared" si="1"/>
        <v>0.23267539970101603</v>
      </c>
      <c r="I8" s="4" t="s">
        <v>8</v>
      </c>
      <c r="J8" s="7">
        <v>42795</v>
      </c>
      <c r="K8" s="152"/>
    </row>
    <row r="9" spans="2:11" s="3" customFormat="1" ht="29.05" customHeight="1" x14ac:dyDescent="0.25">
      <c r="B9" s="140" t="s">
        <v>75</v>
      </c>
      <c r="C9" s="134">
        <v>1037</v>
      </c>
      <c r="D9" s="134">
        <v>544</v>
      </c>
      <c r="E9" s="134">
        <v>289</v>
      </c>
      <c r="F9" s="134">
        <v>938</v>
      </c>
      <c r="G9" s="134">
        <v>1444</v>
      </c>
      <c r="H9" s="101">
        <v>4252</v>
      </c>
      <c r="I9" s="4" t="s">
        <v>8</v>
      </c>
      <c r="J9" s="7">
        <v>42795</v>
      </c>
      <c r="K9" s="152"/>
    </row>
    <row r="10" spans="2:11" s="3" customFormat="1" ht="29.05" customHeight="1" x14ac:dyDescent="0.25">
      <c r="B10" s="20" t="s">
        <v>62</v>
      </c>
      <c r="C10" s="114">
        <f>C9/C3</f>
        <v>4.3374602643466625E-2</v>
      </c>
      <c r="D10" s="114">
        <f t="shared" ref="D10:H10" si="2">D9/D3</f>
        <v>2.4879945117768122E-2</v>
      </c>
      <c r="E10" s="114">
        <f t="shared" si="2"/>
        <v>4.2688330871491875E-2</v>
      </c>
      <c r="F10" s="114">
        <f t="shared" si="2"/>
        <v>7.5706214689265541E-2</v>
      </c>
      <c r="G10" s="114">
        <f t="shared" si="2"/>
        <v>0.10313549032211985</v>
      </c>
      <c r="H10" s="111">
        <f t="shared" si="2"/>
        <v>5.3867788278815214E-2</v>
      </c>
      <c r="I10" s="4" t="s">
        <v>8</v>
      </c>
      <c r="J10" s="7">
        <v>42795</v>
      </c>
      <c r="K10" s="152"/>
    </row>
    <row r="11" spans="2:11" s="3" customFormat="1" ht="29.05" customHeight="1" x14ac:dyDescent="0.25">
      <c r="B11" s="140" t="s">
        <v>76</v>
      </c>
      <c r="C11" s="134">
        <v>929</v>
      </c>
      <c r="D11" s="134">
        <v>398</v>
      </c>
      <c r="E11" s="134">
        <v>572</v>
      </c>
      <c r="F11" s="134">
        <v>207</v>
      </c>
      <c r="G11" s="134">
        <v>1052</v>
      </c>
      <c r="H11" s="101">
        <v>3158</v>
      </c>
      <c r="I11" s="4" t="s">
        <v>8</v>
      </c>
      <c r="J11" s="7">
        <v>42795</v>
      </c>
      <c r="K11" s="152"/>
    </row>
    <row r="12" spans="2:11" s="3" customFormat="1" ht="29.05" customHeight="1" x14ac:dyDescent="0.25">
      <c r="B12" s="20" t="s">
        <v>62</v>
      </c>
      <c r="C12" s="114">
        <f>C11/C3</f>
        <v>3.8857286264012046E-2</v>
      </c>
      <c r="D12" s="114">
        <f t="shared" ref="D12:H12" si="3">D11/D3</f>
        <v>1.8202606906014177E-2</v>
      </c>
      <c r="E12" s="114">
        <f t="shared" si="3"/>
        <v>8.4490398818316104E-2</v>
      </c>
      <c r="F12" s="114">
        <f t="shared" si="3"/>
        <v>1.6707021791767553E-2</v>
      </c>
      <c r="G12" s="114">
        <f t="shared" si="3"/>
        <v>7.5137490179272903E-2</v>
      </c>
      <c r="H12" s="111">
        <f t="shared" si="3"/>
        <v>4.0008108039628044E-2</v>
      </c>
      <c r="I12" s="4" t="s">
        <v>8</v>
      </c>
      <c r="J12" s="7">
        <v>42795</v>
      </c>
      <c r="K12" s="152"/>
    </row>
    <row r="13" spans="2:11" s="3" customFormat="1" ht="29.05" customHeight="1" x14ac:dyDescent="0.25">
      <c r="B13" s="140" t="s">
        <v>77</v>
      </c>
      <c r="C13" s="134">
        <v>172</v>
      </c>
      <c r="D13" s="134">
        <v>0</v>
      </c>
      <c r="E13" s="134">
        <v>348</v>
      </c>
      <c r="F13" s="134">
        <v>31</v>
      </c>
      <c r="G13" s="134">
        <v>80</v>
      </c>
      <c r="H13" s="101">
        <v>631</v>
      </c>
      <c r="I13" s="4" t="s">
        <v>8</v>
      </c>
      <c r="J13" s="7">
        <v>42795</v>
      </c>
      <c r="K13" s="152"/>
    </row>
    <row r="14" spans="2:11" s="3" customFormat="1" ht="29.05" customHeight="1" x14ac:dyDescent="0.25">
      <c r="B14" s="20" t="s">
        <v>62</v>
      </c>
      <c r="C14" s="114">
        <f>C13/C3</f>
        <v>7.1942446043165471E-3</v>
      </c>
      <c r="D14" s="114">
        <v>0</v>
      </c>
      <c r="E14" s="114">
        <f t="shared" ref="E14:H14" si="4">E13/E3</f>
        <v>5.1403249630723784E-2</v>
      </c>
      <c r="F14" s="114">
        <f t="shared" si="4"/>
        <v>2.5020177562550443E-3</v>
      </c>
      <c r="G14" s="114">
        <f t="shared" si="4"/>
        <v>5.7138775801728447E-3</v>
      </c>
      <c r="H14" s="111">
        <f t="shared" si="4"/>
        <v>7.9940203207743178E-3</v>
      </c>
      <c r="I14" s="4" t="s">
        <v>8</v>
      </c>
      <c r="J14" s="7">
        <v>42795</v>
      </c>
      <c r="K14" s="152"/>
    </row>
    <row r="15" spans="2:11" s="3" customFormat="1" ht="29.05" customHeight="1" x14ac:dyDescent="0.25">
      <c r="B15" s="140" t="s">
        <v>78</v>
      </c>
      <c r="C15" s="134">
        <v>509</v>
      </c>
      <c r="D15" s="134">
        <v>2351</v>
      </c>
      <c r="E15" s="134">
        <v>448</v>
      </c>
      <c r="F15" s="134">
        <v>773</v>
      </c>
      <c r="G15" s="134">
        <v>1700</v>
      </c>
      <c r="H15" s="101">
        <v>5781</v>
      </c>
      <c r="I15" s="4" t="s">
        <v>8</v>
      </c>
      <c r="J15" s="7">
        <v>42795</v>
      </c>
      <c r="K15" s="152"/>
    </row>
    <row r="16" spans="2:11" s="3" customFormat="1" ht="29.05" customHeight="1" x14ac:dyDescent="0.25">
      <c r="B16" s="20" t="s">
        <v>62</v>
      </c>
      <c r="C16" s="114">
        <f>C15/C3</f>
        <v>2.1289944788355362E-2</v>
      </c>
      <c r="D16" s="114">
        <f t="shared" ref="D16:H16" si="5">D15/D3</f>
        <v>0.10752343928653099</v>
      </c>
      <c r="E16" s="114">
        <f t="shared" si="5"/>
        <v>6.617429837518464E-2</v>
      </c>
      <c r="F16" s="114">
        <f t="shared" si="5"/>
        <v>6.2389023405972556E-2</v>
      </c>
      <c r="G16" s="114">
        <f t="shared" si="5"/>
        <v>0.12141989857867296</v>
      </c>
      <c r="H16" s="111">
        <f t="shared" si="5"/>
        <v>7.3238401702688319E-2</v>
      </c>
      <c r="I16" s="4" t="s">
        <v>8</v>
      </c>
      <c r="J16" s="7">
        <v>42795</v>
      </c>
      <c r="K16" s="152"/>
    </row>
    <row r="17" spans="2:11" s="3" customFormat="1" ht="29.05" customHeight="1" x14ac:dyDescent="0.25">
      <c r="B17" s="140" t="s">
        <v>79</v>
      </c>
      <c r="C17" s="134">
        <v>0</v>
      </c>
      <c r="D17" s="134">
        <v>0</v>
      </c>
      <c r="E17" s="134">
        <v>41</v>
      </c>
      <c r="F17" s="134">
        <v>31</v>
      </c>
      <c r="G17" s="134">
        <v>0</v>
      </c>
      <c r="H17" s="101">
        <v>72</v>
      </c>
      <c r="I17" s="4" t="s">
        <v>8</v>
      </c>
      <c r="J17" s="7">
        <v>42795</v>
      </c>
      <c r="K17" s="152"/>
    </row>
    <row r="18" spans="2:11" s="3" customFormat="1" ht="29.05" customHeight="1" x14ac:dyDescent="0.25">
      <c r="B18" s="20" t="s">
        <v>62</v>
      </c>
      <c r="C18" s="78">
        <v>0</v>
      </c>
      <c r="D18" s="78">
        <v>0</v>
      </c>
      <c r="E18" s="116">
        <f>E17/E3</f>
        <v>6.0561299852289509E-3</v>
      </c>
      <c r="F18" s="116">
        <f t="shared" ref="F18:H18" si="6">F17/F3</f>
        <v>2.5020177562550443E-3</v>
      </c>
      <c r="G18" s="78">
        <v>0</v>
      </c>
      <c r="H18" s="141">
        <f t="shared" si="6"/>
        <v>9.1215445815491427E-4</v>
      </c>
      <c r="I18" s="4" t="s">
        <v>8</v>
      </c>
      <c r="J18" s="7">
        <v>42795</v>
      </c>
      <c r="K18" s="152"/>
    </row>
    <row r="19" spans="2:11" s="3" customFormat="1" ht="29.05" customHeight="1" x14ac:dyDescent="0.25">
      <c r="B19" s="140" t="s">
        <v>80</v>
      </c>
      <c r="C19" s="134">
        <v>699</v>
      </c>
      <c r="D19" s="134">
        <v>979</v>
      </c>
      <c r="E19" s="134">
        <v>1058</v>
      </c>
      <c r="F19" s="134">
        <v>1139</v>
      </c>
      <c r="G19" s="134">
        <v>3086</v>
      </c>
      <c r="H19" s="101">
        <v>6961</v>
      </c>
      <c r="I19" s="4" t="s">
        <v>8</v>
      </c>
      <c r="J19" s="7">
        <v>42795</v>
      </c>
      <c r="K19" s="152"/>
    </row>
    <row r="20" spans="2:11" s="3" customFormat="1" ht="29.05" customHeight="1" x14ac:dyDescent="0.25">
      <c r="B20" s="20" t="s">
        <v>62</v>
      </c>
      <c r="C20" s="114">
        <f>C19/C3</f>
        <v>2.9237075455914339E-2</v>
      </c>
      <c r="D20" s="114">
        <f t="shared" ref="D20:H20" si="7">D19/D3</f>
        <v>4.477475417333638E-2</v>
      </c>
      <c r="E20" s="114">
        <f t="shared" si="7"/>
        <v>0.15627769571639585</v>
      </c>
      <c r="F20" s="114">
        <f t="shared" si="7"/>
        <v>9.1928974979822442E-2</v>
      </c>
      <c r="G20" s="114">
        <f t="shared" si="7"/>
        <v>0.22041282765516748</v>
      </c>
      <c r="H20" s="111">
        <f t="shared" si="7"/>
        <v>8.8187599766893859E-2</v>
      </c>
      <c r="I20" s="4" t="s">
        <v>8</v>
      </c>
      <c r="J20" s="7">
        <v>42795</v>
      </c>
      <c r="K20" s="152"/>
    </row>
    <row r="21" spans="2:11" s="3" customFormat="1" ht="29.05" customHeight="1" x14ac:dyDescent="0.25">
      <c r="B21" s="140" t="s">
        <v>81</v>
      </c>
      <c r="C21" s="134">
        <v>0</v>
      </c>
      <c r="D21" s="134">
        <v>262</v>
      </c>
      <c r="E21" s="134">
        <v>989</v>
      </c>
      <c r="F21" s="134">
        <v>403</v>
      </c>
      <c r="G21" s="134">
        <v>811</v>
      </c>
      <c r="H21" s="101">
        <v>2465</v>
      </c>
      <c r="I21" s="4" t="s">
        <v>8</v>
      </c>
      <c r="J21" s="7">
        <v>42795</v>
      </c>
      <c r="K21" s="152"/>
    </row>
    <row r="22" spans="2:11" s="3" customFormat="1" ht="29.05" customHeight="1" x14ac:dyDescent="0.25">
      <c r="B22" s="20" t="s">
        <v>62</v>
      </c>
      <c r="C22" s="78">
        <v>0</v>
      </c>
      <c r="D22" s="114">
        <v>1.1982620626572148E-2</v>
      </c>
      <c r="E22" s="114">
        <v>0.14608567208271786</v>
      </c>
      <c r="F22" s="114">
        <v>3.2526230831315575E-2</v>
      </c>
      <c r="G22" s="114">
        <v>5.7924433969002216E-2</v>
      </c>
      <c r="H22" s="111">
        <v>3.1228621379886995E-2</v>
      </c>
      <c r="I22" s="4" t="s">
        <v>8</v>
      </c>
      <c r="J22" s="7">
        <v>42795</v>
      </c>
      <c r="K22" s="152"/>
    </row>
    <row r="23" spans="2:11" s="3" customFormat="1" ht="28" customHeight="1" x14ac:dyDescent="0.25">
      <c r="B23" s="146" t="s">
        <v>83</v>
      </c>
      <c r="C23" s="142"/>
      <c r="D23" s="142"/>
      <c r="E23" s="142"/>
      <c r="F23" s="142"/>
      <c r="G23" s="142"/>
      <c r="H23" s="115"/>
      <c r="I23" s="143"/>
      <c r="J23" s="144"/>
      <c r="K23" s="145"/>
    </row>
    <row r="24" spans="2:11" s="3" customFormat="1" ht="29.05" customHeight="1" x14ac:dyDescent="0.25">
      <c r="B24" s="140" t="s">
        <v>84</v>
      </c>
      <c r="C24" s="134">
        <v>1026</v>
      </c>
      <c r="D24" s="134">
        <v>3273</v>
      </c>
      <c r="E24" s="134">
        <v>2914</v>
      </c>
      <c r="F24" s="134">
        <v>3675</v>
      </c>
      <c r="G24" s="134">
        <v>1696</v>
      </c>
      <c r="H24" s="101">
        <v>12584</v>
      </c>
      <c r="I24" s="4" t="s">
        <v>8</v>
      </c>
      <c r="J24" s="7">
        <v>42795</v>
      </c>
      <c r="K24" s="11"/>
    </row>
    <row r="25" spans="2:11" s="3" customFormat="1" ht="29.05" customHeight="1" x14ac:dyDescent="0.25">
      <c r="B25" s="20" t="s">
        <v>86</v>
      </c>
      <c r="C25" s="114">
        <f>C24/$H$24</f>
        <v>8.1532104259376986E-2</v>
      </c>
      <c r="D25" s="114">
        <f t="shared" ref="D25:H25" si="8">D24/$H$24</f>
        <v>0.260092180546726</v>
      </c>
      <c r="E25" s="114">
        <f t="shared" si="8"/>
        <v>0.23156389065479974</v>
      </c>
      <c r="F25" s="114">
        <f t="shared" si="8"/>
        <v>0.29203750794659883</v>
      </c>
      <c r="G25" s="114">
        <f t="shared" si="8"/>
        <v>0.13477431659249842</v>
      </c>
      <c r="H25" s="111">
        <f t="shared" si="8"/>
        <v>1</v>
      </c>
      <c r="I25" s="4" t="s">
        <v>8</v>
      </c>
      <c r="J25" s="7">
        <v>42795</v>
      </c>
      <c r="K25" s="11"/>
    </row>
    <row r="26" spans="2:11" s="3" customFormat="1" ht="29.05" customHeight="1" x14ac:dyDescent="0.25">
      <c r="B26" s="20" t="s">
        <v>62</v>
      </c>
      <c r="C26" s="114">
        <f>C24/C3</f>
        <v>4.2914505604818472E-2</v>
      </c>
      <c r="D26" s="114">
        <f t="shared" ref="D26:H26" si="9">D24/D3</f>
        <v>0.14969128744568946</v>
      </c>
      <c r="E26" s="114">
        <f t="shared" si="9"/>
        <v>0.43042836041358934</v>
      </c>
      <c r="F26" s="114">
        <f t="shared" si="9"/>
        <v>0.29661016949152541</v>
      </c>
      <c r="G26" s="114">
        <f t="shared" si="9"/>
        <v>0.12113420469966431</v>
      </c>
      <c r="H26" s="111">
        <f t="shared" si="9"/>
        <v>0.15942432918640889</v>
      </c>
      <c r="I26" s="4" t="s">
        <v>8</v>
      </c>
      <c r="J26" s="7">
        <v>42795</v>
      </c>
      <c r="K26" s="11"/>
    </row>
    <row r="27" spans="2:11" s="3" customFormat="1" ht="6.45" customHeight="1" x14ac:dyDescent="0.25">
      <c r="B27" s="13"/>
      <c r="C27" s="14"/>
      <c r="D27" s="14"/>
      <c r="E27" s="14"/>
      <c r="F27" s="14"/>
      <c r="G27" s="14"/>
      <c r="H27" s="14"/>
      <c r="I27" s="15"/>
      <c r="J27" s="16"/>
      <c r="K27" s="17"/>
    </row>
    <row r="28" spans="2:11" s="3" customFormat="1" ht="27.8" customHeight="1" x14ac:dyDescent="0.25">
      <c r="I28" s="4"/>
      <c r="J28" s="8"/>
      <c r="K28" s="11"/>
    </row>
    <row r="29" spans="2:11" s="3" customFormat="1" ht="29.25" customHeight="1" x14ac:dyDescent="0.25">
      <c r="B29" s="2"/>
      <c r="I29" s="4"/>
      <c r="J29" s="8"/>
      <c r="K29" s="11"/>
    </row>
    <row r="30" spans="2:11" s="3" customFormat="1" ht="29.25" customHeight="1" x14ac:dyDescent="0.25">
      <c r="B30" s="2"/>
      <c r="I30" s="4"/>
      <c r="J30" s="8"/>
      <c r="K30" s="11"/>
    </row>
    <row r="31" spans="2:11" s="3" customFormat="1" ht="28.55" customHeight="1" x14ac:dyDescent="0.25">
      <c r="B31" s="2"/>
      <c r="I31" s="4"/>
      <c r="J31" s="8"/>
      <c r="K31" s="11"/>
    </row>
    <row r="32" spans="2:11" s="3" customFormat="1" ht="29.25" customHeight="1" x14ac:dyDescent="0.25">
      <c r="I32" s="4"/>
      <c r="J32" s="8"/>
      <c r="K32" s="11"/>
    </row>
    <row r="33" spans="2:11" s="3" customFormat="1" ht="29.25" customHeight="1" x14ac:dyDescent="0.25">
      <c r="B33" s="2"/>
      <c r="I33" s="4"/>
      <c r="J33" s="8"/>
      <c r="K33" s="11"/>
    </row>
    <row r="34" spans="2:11" s="3" customFormat="1" ht="29.25" customHeight="1" x14ac:dyDescent="0.25">
      <c r="B34" s="2"/>
      <c r="I34" s="4"/>
      <c r="J34" s="8"/>
      <c r="K34" s="11"/>
    </row>
    <row r="35" spans="2:11" s="3" customFormat="1" ht="29.25" customHeight="1" x14ac:dyDescent="0.25">
      <c r="B35" s="2"/>
      <c r="I35" s="4"/>
      <c r="J35" s="8"/>
      <c r="K35" s="11"/>
    </row>
    <row r="36" spans="2:11" s="3" customFormat="1" ht="28.55" customHeight="1" x14ac:dyDescent="0.25">
      <c r="I36" s="4"/>
      <c r="J36" s="8"/>
      <c r="K36" s="11"/>
    </row>
    <row r="37" spans="2:11" s="3" customFormat="1" ht="28.55" customHeight="1" x14ac:dyDescent="0.25">
      <c r="B37" s="2"/>
      <c r="I37" s="4"/>
      <c r="J37" s="8"/>
      <c r="K37" s="11"/>
    </row>
    <row r="38" spans="2:11" s="3" customFormat="1" ht="28.55" customHeight="1" x14ac:dyDescent="0.25">
      <c r="B38" s="2"/>
      <c r="I38" s="4"/>
      <c r="J38" s="8"/>
      <c r="K38" s="11"/>
    </row>
    <row r="39" spans="2:11" s="3" customFormat="1" ht="29.25" customHeight="1" x14ac:dyDescent="0.25">
      <c r="I39" s="1"/>
      <c r="J39" s="6"/>
      <c r="K39" s="11"/>
    </row>
  </sheetData>
  <mergeCells count="1">
    <mergeCell ref="K5:K22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zoomScale="85" zoomScaleNormal="85" workbookViewId="0"/>
  </sheetViews>
  <sheetFormatPr baseColWidth="10" defaultRowHeight="14.3" x14ac:dyDescent="0.25"/>
  <cols>
    <col min="1" max="1" width="3.28515625" style="30" customWidth="1"/>
    <col min="2" max="2" width="45" style="30" customWidth="1"/>
    <col min="3" max="4" width="19.140625" style="30" customWidth="1"/>
    <col min="5" max="5" width="16.42578125" style="30" customWidth="1"/>
    <col min="6" max="16384" width="11.42578125" style="30"/>
  </cols>
  <sheetData>
    <row r="1" spans="2:7" ht="13.2" customHeight="1" x14ac:dyDescent="0.25"/>
    <row r="2" spans="2:7" s="23" customFormat="1" ht="29.25" customHeight="1" x14ac:dyDescent="0.25">
      <c r="B2" s="160" t="s">
        <v>45</v>
      </c>
      <c r="C2" s="160"/>
      <c r="D2" s="160"/>
      <c r="E2" s="160"/>
    </row>
    <row r="3" spans="2:7" s="23" customFormat="1" x14ac:dyDescent="0.25">
      <c r="B3" s="153"/>
      <c r="C3" s="155" t="s">
        <v>33</v>
      </c>
      <c r="D3" s="155"/>
      <c r="E3" s="161" t="s">
        <v>34</v>
      </c>
    </row>
    <row r="4" spans="2:7" s="23" customFormat="1" ht="15" thickBot="1" x14ac:dyDescent="0.3">
      <c r="B4" s="154"/>
      <c r="C4" s="49">
        <v>2015</v>
      </c>
      <c r="D4" s="49">
        <v>2016</v>
      </c>
      <c r="E4" s="162"/>
    </row>
    <row r="5" spans="2:7" s="23" customFormat="1" x14ac:dyDescent="0.25">
      <c r="B5" s="51" t="s">
        <v>35</v>
      </c>
      <c r="C5" s="24">
        <v>17901290.579999998</v>
      </c>
      <c r="D5" s="25">
        <v>20145864.170000002</v>
      </c>
      <c r="E5" s="52">
        <f t="shared" ref="E5:E10" si="0">(D5-C5)/C5</f>
        <v>0.12538613235560381</v>
      </c>
    </row>
    <row r="6" spans="2:7" s="23" customFormat="1" x14ac:dyDescent="0.25">
      <c r="B6" s="51" t="s">
        <v>36</v>
      </c>
      <c r="C6" s="26">
        <v>11778937.000000002</v>
      </c>
      <c r="D6" s="27">
        <v>12915627.639999997</v>
      </c>
      <c r="E6" s="53">
        <f t="shared" si="0"/>
        <v>9.6501971272959078E-2</v>
      </c>
    </row>
    <row r="7" spans="2:7" s="23" customFormat="1" x14ac:dyDescent="0.25">
      <c r="B7" s="51" t="s">
        <v>37</v>
      </c>
      <c r="C7" s="26">
        <v>60051377.750000022</v>
      </c>
      <c r="D7" s="27">
        <v>81154859.989999995</v>
      </c>
      <c r="E7" s="53">
        <f t="shared" si="0"/>
        <v>0.35142378128035479</v>
      </c>
      <c r="G7" s="50"/>
    </row>
    <row r="8" spans="2:7" s="23" customFormat="1" x14ac:dyDescent="0.25">
      <c r="B8" s="51" t="s">
        <v>38</v>
      </c>
      <c r="C8" s="26">
        <v>2768625.810000001</v>
      </c>
      <c r="D8" s="27">
        <v>3093922.2100000004</v>
      </c>
      <c r="E8" s="53">
        <f t="shared" si="0"/>
        <v>0.11749381184884616</v>
      </c>
    </row>
    <row r="9" spans="2:7" s="23" customFormat="1" ht="15" thickBot="1" x14ac:dyDescent="0.3">
      <c r="B9" s="54" t="s">
        <v>39</v>
      </c>
      <c r="C9" s="28">
        <v>18668430.009999998</v>
      </c>
      <c r="D9" s="29">
        <v>13839632.199999999</v>
      </c>
      <c r="E9" s="55">
        <f t="shared" si="0"/>
        <v>-0.25866116258375171</v>
      </c>
    </row>
    <row r="10" spans="2:7" s="23" customFormat="1" ht="15" thickBot="1" x14ac:dyDescent="0.3">
      <c r="B10" s="56" t="s">
        <v>40</v>
      </c>
      <c r="C10" s="42">
        <v>111168661.15000001</v>
      </c>
      <c r="D10" s="43">
        <v>131149906.20999999</v>
      </c>
      <c r="E10" s="57">
        <f t="shared" si="0"/>
        <v>0.17973811012295335</v>
      </c>
    </row>
    <row r="11" spans="2:7" s="23" customFormat="1" ht="10.7" customHeight="1" x14ac:dyDescent="0.25">
      <c r="B11" s="46" t="s">
        <v>41</v>
      </c>
      <c r="C11" s="47"/>
      <c r="D11" s="47"/>
      <c r="E11" s="47"/>
    </row>
    <row r="12" spans="2:7" s="23" customFormat="1" ht="10.7" customHeight="1" x14ac:dyDescent="0.25">
      <c r="B12" s="48" t="s">
        <v>42</v>
      </c>
      <c r="C12" s="30"/>
      <c r="D12" s="30"/>
      <c r="E12" s="30"/>
    </row>
    <row r="13" spans="2:7" s="23" customFormat="1" x14ac:dyDescent="0.25"/>
    <row r="14" spans="2:7" s="23" customFormat="1" x14ac:dyDescent="0.25">
      <c r="B14" s="158" t="s">
        <v>46</v>
      </c>
      <c r="C14" s="159"/>
      <c r="D14" s="159"/>
      <c r="E14" s="159"/>
    </row>
    <row r="15" spans="2:7" s="23" customFormat="1" x14ac:dyDescent="0.25">
      <c r="B15" s="153"/>
      <c r="C15" s="155" t="s">
        <v>33</v>
      </c>
      <c r="D15" s="155"/>
      <c r="E15" s="156" t="s">
        <v>43</v>
      </c>
    </row>
    <row r="16" spans="2:7" s="23" customFormat="1" ht="15" thickBot="1" x14ac:dyDescent="0.3">
      <c r="B16" s="154"/>
      <c r="C16" s="49">
        <v>2015</v>
      </c>
      <c r="D16" s="49">
        <v>2016</v>
      </c>
      <c r="E16" s="157"/>
    </row>
    <row r="17" spans="2:5" s="23" customFormat="1" x14ac:dyDescent="0.25">
      <c r="B17" s="58" t="s">
        <v>35</v>
      </c>
      <c r="C17" s="31">
        <v>137</v>
      </c>
      <c r="D17" s="31">
        <v>130</v>
      </c>
      <c r="E17" s="59">
        <v>153</v>
      </c>
    </row>
    <row r="18" spans="2:5" s="23" customFormat="1" x14ac:dyDescent="0.25">
      <c r="B18" s="58" t="s">
        <v>36</v>
      </c>
      <c r="C18" s="32">
        <v>289</v>
      </c>
      <c r="D18" s="32">
        <v>308</v>
      </c>
      <c r="E18" s="60">
        <v>392</v>
      </c>
    </row>
    <row r="19" spans="2:5" s="23" customFormat="1" x14ac:dyDescent="0.25">
      <c r="B19" s="58" t="s">
        <v>37</v>
      </c>
      <c r="C19" s="32">
        <v>493</v>
      </c>
      <c r="D19" s="32">
        <v>465</v>
      </c>
      <c r="E19" s="60">
        <v>622</v>
      </c>
    </row>
    <row r="20" spans="2:5" s="23" customFormat="1" x14ac:dyDescent="0.25">
      <c r="B20" s="58" t="s">
        <v>38</v>
      </c>
      <c r="C20" s="32">
        <v>125</v>
      </c>
      <c r="D20" s="32">
        <v>126</v>
      </c>
      <c r="E20" s="60">
        <v>161</v>
      </c>
    </row>
    <row r="21" spans="2:5" s="23" customFormat="1" ht="15" thickBot="1" x14ac:dyDescent="0.3">
      <c r="B21" s="61" t="s">
        <v>39</v>
      </c>
      <c r="C21" s="33">
        <v>38</v>
      </c>
      <c r="D21" s="33">
        <v>38</v>
      </c>
      <c r="E21" s="62">
        <v>45</v>
      </c>
    </row>
    <row r="22" spans="2:5" s="23" customFormat="1" ht="15" thickBot="1" x14ac:dyDescent="0.3">
      <c r="B22" s="63" t="s">
        <v>44</v>
      </c>
      <c r="C22" s="40">
        <v>1082</v>
      </c>
      <c r="D22" s="40">
        <v>1067</v>
      </c>
      <c r="E22" s="64">
        <v>1373</v>
      </c>
    </row>
    <row r="23" spans="2:5" s="23" customFormat="1" ht="15" thickBot="1" x14ac:dyDescent="0.3">
      <c r="B23" s="65" t="s">
        <v>53</v>
      </c>
      <c r="C23" s="41">
        <v>980</v>
      </c>
      <c r="D23" s="41">
        <v>973</v>
      </c>
      <c r="E23" s="66">
        <v>1243</v>
      </c>
    </row>
    <row r="24" spans="2:5" s="23" customFormat="1" ht="10.7" customHeight="1" x14ac:dyDescent="0.25">
      <c r="B24" s="46" t="s">
        <v>41</v>
      </c>
      <c r="C24" s="47"/>
      <c r="D24" s="47"/>
      <c r="E24" s="47"/>
    </row>
    <row r="25" spans="2:5" s="23" customFormat="1" ht="10.7" customHeight="1" x14ac:dyDescent="0.25">
      <c r="B25" s="48" t="s">
        <v>42</v>
      </c>
      <c r="C25" s="30"/>
      <c r="D25" s="30"/>
      <c r="E25" s="30"/>
    </row>
    <row r="26" spans="2:5" s="23" customFormat="1" x14ac:dyDescent="0.25"/>
    <row r="27" spans="2:5" s="23" customFormat="1" x14ac:dyDescent="0.25">
      <c r="B27" s="158" t="s">
        <v>47</v>
      </c>
      <c r="C27" s="159"/>
      <c r="D27" s="159"/>
      <c r="E27" s="159"/>
    </row>
    <row r="28" spans="2:5" s="23" customFormat="1" x14ac:dyDescent="0.25">
      <c r="B28" s="153"/>
      <c r="C28" s="155" t="s">
        <v>33</v>
      </c>
      <c r="D28" s="155"/>
      <c r="E28" s="156" t="s">
        <v>43</v>
      </c>
    </row>
    <row r="29" spans="2:5" s="23" customFormat="1" ht="15" thickBot="1" x14ac:dyDescent="0.3">
      <c r="B29" s="154"/>
      <c r="C29" s="49">
        <v>2015</v>
      </c>
      <c r="D29" s="49">
        <v>2016</v>
      </c>
      <c r="E29" s="157"/>
    </row>
    <row r="30" spans="2:5" s="23" customFormat="1" x14ac:dyDescent="0.25">
      <c r="B30" s="51" t="s">
        <v>35</v>
      </c>
      <c r="C30" s="34">
        <v>2.1470588235294117</v>
      </c>
      <c r="D30" s="35">
        <v>4.523076923076923</v>
      </c>
      <c r="E30" s="67">
        <v>3.8300653594771243</v>
      </c>
    </row>
    <row r="31" spans="2:5" s="23" customFormat="1" x14ac:dyDescent="0.25">
      <c r="B31" s="51" t="s">
        <v>36</v>
      </c>
      <c r="C31" s="36">
        <v>1.2916666666666667</v>
      </c>
      <c r="D31" s="37">
        <v>2.5584415584415585</v>
      </c>
      <c r="E31" s="68">
        <v>1.9540816326530612</v>
      </c>
    </row>
    <row r="32" spans="2:5" s="23" customFormat="1" x14ac:dyDescent="0.25">
      <c r="B32" s="51" t="s">
        <v>37</v>
      </c>
      <c r="C32" s="36">
        <v>1.4532520325203253</v>
      </c>
      <c r="D32" s="37">
        <v>3.0494623655913977</v>
      </c>
      <c r="E32" s="68">
        <v>2.289389067524116</v>
      </c>
    </row>
    <row r="33" spans="2:5" s="23" customFormat="1" x14ac:dyDescent="0.25">
      <c r="B33" s="51" t="s">
        <v>38</v>
      </c>
      <c r="C33" s="36">
        <v>2.129032258064516</v>
      </c>
      <c r="D33" s="37">
        <v>4.2063492063492065</v>
      </c>
      <c r="E33" s="68">
        <v>3.2857142857142856</v>
      </c>
    </row>
    <row r="34" spans="2:5" s="23" customFormat="1" ht="15" thickBot="1" x14ac:dyDescent="0.3">
      <c r="B34" s="54" t="s">
        <v>39</v>
      </c>
      <c r="C34" s="38">
        <v>1.5405405405405406</v>
      </c>
      <c r="D34" s="39">
        <v>2.6842105263157894</v>
      </c>
      <c r="E34" s="69">
        <v>2.4</v>
      </c>
    </row>
    <row r="35" spans="2:5" s="23" customFormat="1" ht="15" thickBot="1" x14ac:dyDescent="0.3">
      <c r="B35" s="70" t="s">
        <v>54</v>
      </c>
      <c r="C35" s="44">
        <v>1.7364657814096016</v>
      </c>
      <c r="D35" s="45">
        <v>3.5210688591983557</v>
      </c>
      <c r="E35" s="71">
        <v>2.7457763475462591</v>
      </c>
    </row>
    <row r="36" spans="2:5" s="23" customFormat="1" ht="10.7" customHeight="1" x14ac:dyDescent="0.25">
      <c r="B36" s="46" t="s">
        <v>41</v>
      </c>
      <c r="C36" s="47"/>
      <c r="D36" s="47"/>
      <c r="E36" s="47"/>
    </row>
    <row r="37" spans="2:5" s="23" customFormat="1" ht="10.7" customHeight="1" x14ac:dyDescent="0.25">
      <c r="B37" s="48" t="s">
        <v>42</v>
      </c>
      <c r="C37" s="30"/>
      <c r="D37" s="30"/>
      <c r="E37" s="30"/>
    </row>
    <row r="38" spans="2:5" s="23" customFormat="1" x14ac:dyDescent="0.25"/>
  </sheetData>
  <mergeCells count="12">
    <mergeCell ref="B2:E2"/>
    <mergeCell ref="B3:B4"/>
    <mergeCell ref="C3:D3"/>
    <mergeCell ref="E3:E4"/>
    <mergeCell ref="B15:B16"/>
    <mergeCell ref="C15:D15"/>
    <mergeCell ref="E15:E16"/>
    <mergeCell ref="B28:B29"/>
    <mergeCell ref="C28:D28"/>
    <mergeCell ref="E28:E29"/>
    <mergeCell ref="B14:E14"/>
    <mergeCell ref="B27:E2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Titre</vt:lpstr>
      <vt:lpstr>Démographie des asso</vt:lpstr>
      <vt:lpstr>Asso employeuses</vt:lpstr>
      <vt:lpstr>Compléments-Objet</vt:lpstr>
      <vt:lpstr>Compléments-Cat Aires Urbaines</vt:lpstr>
      <vt:lpstr>Subventionnement Etat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2018-06-15T09:45:40Z</cp:lastPrinted>
  <dcterms:created xsi:type="dcterms:W3CDTF">2018-02-05T13:34:18Z</dcterms:created>
  <dcterms:modified xsi:type="dcterms:W3CDTF">2018-06-15T10:40:50Z</dcterms:modified>
</cp:coreProperties>
</file>